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usanD\Downloads\"/>
    </mc:Choice>
  </mc:AlternateContent>
  <xr:revisionPtr revIDLastSave="0" documentId="13_ncr:1_{DF1E54D2-334A-406A-ACD7-39E8527B85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put" sheetId="1" r:id="rId1"/>
    <sheet name="Balloon" sheetId="5" r:id="rId2"/>
    <sheet name="Partial Chart" sheetId="4" r:id="rId3"/>
    <sheet name="Full Am" sheetId="2" r:id="rId4"/>
    <sheet name="Partial Am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C5" i="2"/>
  <c r="H7" i="5" l="1"/>
  <c r="F9" i="5"/>
  <c r="G9" i="5" s="1"/>
  <c r="F8" i="5"/>
  <c r="G8" i="5" s="1"/>
  <c r="H9" i="5"/>
  <c r="H8" i="5"/>
  <c r="C11" i="5"/>
  <c r="H18" i="1"/>
  <c r="F7" i="5" l="1"/>
  <c r="G7" i="5" s="1"/>
  <c r="F4" i="3"/>
  <c r="B4" i="3" l="1"/>
  <c r="C4" i="3"/>
  <c r="B5" i="2"/>
  <c r="F364" i="2" s="1"/>
  <c r="I10" i="2" s="1"/>
  <c r="H8" i="1"/>
  <c r="H5" i="1" s="1"/>
  <c r="H17" i="1"/>
  <c r="H16" i="1" s="1"/>
  <c r="D20" i="1"/>
  <c r="B20" i="1"/>
  <c r="C20" i="1" s="1"/>
  <c r="D15" i="1"/>
  <c r="C45" i="1" s="1"/>
  <c r="D14" i="1"/>
  <c r="D11" i="1"/>
  <c r="D45" i="1" s="1"/>
  <c r="D10" i="1"/>
  <c r="D9" i="1"/>
  <c r="D8" i="1"/>
  <c r="D6" i="1"/>
  <c r="D47" i="1"/>
  <c r="D44" i="1"/>
  <c r="C44" i="1"/>
  <c r="D48" i="1"/>
  <c r="C48" i="1"/>
  <c r="B45" i="1"/>
  <c r="B44" i="1"/>
  <c r="B48" i="1" l="1"/>
  <c r="D17" i="1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5" i="3"/>
  <c r="A5" i="3" s="1"/>
  <c r="B125" i="3"/>
  <c r="E124" i="3"/>
  <c r="D124" i="3"/>
  <c r="H9" i="1"/>
  <c r="C47" i="1"/>
  <c r="D16" i="1" s="1"/>
  <c r="B47" i="1" s="1"/>
  <c r="D46" i="1"/>
  <c r="D12" i="1" s="1"/>
  <c r="C46" i="1" s="1"/>
  <c r="C5" i="3" l="1"/>
  <c r="B6" i="3"/>
  <c r="E5" i="3" s="1"/>
  <c r="C6" i="2"/>
  <c r="C7" i="2"/>
  <c r="D4" i="3"/>
  <c r="F5" i="3" s="1"/>
  <c r="B46" i="1"/>
  <c r="E4" i="3"/>
  <c r="B7" i="3" l="1"/>
  <c r="E6" i="3"/>
  <c r="C6" i="3"/>
  <c r="A6" i="3"/>
  <c r="D6" i="3"/>
  <c r="D5" i="3"/>
  <c r="C8" i="2"/>
  <c r="C9" i="2"/>
  <c r="F6" i="3" l="1"/>
  <c r="B8" i="3"/>
  <c r="E7" i="3" s="1"/>
  <c r="A7" i="3"/>
  <c r="C7" i="3"/>
  <c r="C10" i="2"/>
  <c r="D7" i="3" l="1"/>
  <c r="F7" i="3"/>
  <c r="B9" i="3"/>
  <c r="E8" i="3" s="1"/>
  <c r="A8" i="3"/>
  <c r="C8" i="3"/>
  <c r="C11" i="2"/>
  <c r="F8" i="3" l="1"/>
  <c r="D8" i="3"/>
  <c r="B10" i="3"/>
  <c r="D9" i="3" s="1"/>
  <c r="A9" i="3"/>
  <c r="C9" i="3"/>
  <c r="C12" i="2"/>
  <c r="E9" i="3" l="1"/>
  <c r="F9" i="3"/>
  <c r="B11" i="3"/>
  <c r="D10" i="3" s="1"/>
  <c r="A10" i="3"/>
  <c r="C10" i="3"/>
  <c r="C13" i="2"/>
  <c r="F10" i="3" l="1"/>
  <c r="B12" i="3"/>
  <c r="E11" i="3" s="1"/>
  <c r="A11" i="3"/>
  <c r="D11" i="3"/>
  <c r="C11" i="3"/>
  <c r="E10" i="3"/>
  <c r="C14" i="2"/>
  <c r="F11" i="3" l="1"/>
  <c r="B13" i="3"/>
  <c r="D12" i="3" s="1"/>
  <c r="A12" i="3"/>
  <c r="C12" i="3"/>
  <c r="C15" i="2"/>
  <c r="F12" i="3" l="1"/>
  <c r="F13" i="3" s="1"/>
  <c r="B14" i="3"/>
  <c r="E13" i="3"/>
  <c r="D13" i="3"/>
  <c r="C13" i="3"/>
  <c r="E12" i="3"/>
  <c r="C16" i="2"/>
  <c r="B15" i="3" l="1"/>
  <c r="E14" i="3" s="1"/>
  <c r="C14" i="3"/>
  <c r="F14" i="3"/>
  <c r="C17" i="2"/>
  <c r="D14" i="3" l="1"/>
  <c r="F15" i="3" s="1"/>
  <c r="B16" i="3"/>
  <c r="D15" i="3" s="1"/>
  <c r="C15" i="3"/>
  <c r="C18" i="2"/>
  <c r="E15" i="3" l="1"/>
  <c r="F16" i="3"/>
  <c r="B17" i="3"/>
  <c r="E16" i="3" s="1"/>
  <c r="C16" i="3"/>
  <c r="C19" i="2"/>
  <c r="D16" i="3" l="1"/>
  <c r="F17" i="3" s="1"/>
  <c r="B18" i="3"/>
  <c r="D17" i="3" s="1"/>
  <c r="C17" i="3"/>
  <c r="C20" i="2"/>
  <c r="E17" i="3" l="1"/>
  <c r="F18" i="3"/>
  <c r="B19" i="3"/>
  <c r="E18" i="3" s="1"/>
  <c r="C18" i="3"/>
  <c r="C21" i="2"/>
  <c r="D18" i="3" l="1"/>
  <c r="F19" i="3" s="1"/>
  <c r="B20" i="3"/>
  <c r="E19" i="3" s="1"/>
  <c r="C19" i="3"/>
  <c r="C22" i="2"/>
  <c r="D19" i="3" l="1"/>
  <c r="F20" i="3" s="1"/>
  <c r="B21" i="3"/>
  <c r="D20" i="3" s="1"/>
  <c r="C20" i="3"/>
  <c r="C23" i="2"/>
  <c r="F21" i="3" l="1"/>
  <c r="E20" i="3"/>
  <c r="B22" i="3"/>
  <c r="E21" i="3" s="1"/>
  <c r="C21" i="3"/>
  <c r="C24" i="2"/>
  <c r="D21" i="3" l="1"/>
  <c r="F22" i="3" s="1"/>
  <c r="B23" i="3"/>
  <c r="D22" i="3" s="1"/>
  <c r="C22" i="3"/>
  <c r="C25" i="2"/>
  <c r="E22" i="3" l="1"/>
  <c r="F23" i="3"/>
  <c r="B24" i="3"/>
  <c r="E23" i="3" s="1"/>
  <c r="D23" i="3"/>
  <c r="C23" i="3"/>
  <c r="C26" i="2"/>
  <c r="F24" i="3" l="1"/>
  <c r="B25" i="3"/>
  <c r="D24" i="3" s="1"/>
  <c r="F25" i="3" s="1"/>
  <c r="C24" i="3"/>
  <c r="C27" i="2"/>
  <c r="E24" i="3" l="1"/>
  <c r="B26" i="3"/>
  <c r="D25" i="3" s="1"/>
  <c r="F26" i="3" s="1"/>
  <c r="C25" i="3"/>
  <c r="C28" i="2"/>
  <c r="E25" i="3" l="1"/>
  <c r="B27" i="3"/>
  <c r="E26" i="3" s="1"/>
  <c r="D26" i="3"/>
  <c r="F27" i="3" s="1"/>
  <c r="C26" i="3"/>
  <c r="C29" i="2"/>
  <c r="B28" i="3" l="1"/>
  <c r="D27" i="3" s="1"/>
  <c r="F28" i="3" s="1"/>
  <c r="C27" i="3"/>
  <c r="C30" i="2"/>
  <c r="E27" i="3" l="1"/>
  <c r="B29" i="3"/>
  <c r="E28" i="3" s="1"/>
  <c r="C28" i="3"/>
  <c r="C31" i="2"/>
  <c r="D28" i="3" l="1"/>
  <c r="F29" i="3" s="1"/>
  <c r="B30" i="3"/>
  <c r="E29" i="3" s="1"/>
  <c r="C29" i="3"/>
  <c r="C32" i="2"/>
  <c r="D29" i="3" l="1"/>
  <c r="F30" i="3" s="1"/>
  <c r="B31" i="3"/>
  <c r="E30" i="3" s="1"/>
  <c r="C30" i="3"/>
  <c r="C33" i="2"/>
  <c r="D30" i="3" l="1"/>
  <c r="F31" i="3" s="1"/>
  <c r="B32" i="3"/>
  <c r="E31" i="3" s="1"/>
  <c r="C31" i="3"/>
  <c r="C34" i="2"/>
  <c r="D31" i="3" l="1"/>
  <c r="F32" i="3" s="1"/>
  <c r="B33" i="3"/>
  <c r="D32" i="3" s="1"/>
  <c r="C32" i="3"/>
  <c r="C35" i="2"/>
  <c r="F33" i="3" l="1"/>
  <c r="E32" i="3"/>
  <c r="B34" i="3"/>
  <c r="D33" i="3" s="1"/>
  <c r="C33" i="3"/>
  <c r="C36" i="2"/>
  <c r="F34" i="3" l="1"/>
  <c r="B35" i="3"/>
  <c r="C34" i="3"/>
  <c r="E33" i="3"/>
  <c r="C37" i="2"/>
  <c r="B36" i="3" l="1"/>
  <c r="E35" i="3" s="1"/>
  <c r="C35" i="3"/>
  <c r="D34" i="3"/>
  <c r="F35" i="3" s="1"/>
  <c r="E34" i="3"/>
  <c r="C38" i="2"/>
  <c r="D35" i="3" l="1"/>
  <c r="F36" i="3" s="1"/>
  <c r="B37" i="3"/>
  <c r="E36" i="3" s="1"/>
  <c r="C36" i="3"/>
  <c r="C39" i="2"/>
  <c r="D36" i="3" l="1"/>
  <c r="F37" i="3" s="1"/>
  <c r="B38" i="3"/>
  <c r="E37" i="3" s="1"/>
  <c r="C37" i="3"/>
  <c r="C40" i="2"/>
  <c r="D37" i="3" l="1"/>
  <c r="F38" i="3" s="1"/>
  <c r="B39" i="3"/>
  <c r="D38" i="3" s="1"/>
  <c r="E38" i="3"/>
  <c r="C38" i="3"/>
  <c r="C41" i="2"/>
  <c r="F39" i="3" l="1"/>
  <c r="B40" i="3"/>
  <c r="E39" i="3" s="1"/>
  <c r="C39" i="3"/>
  <c r="C42" i="2"/>
  <c r="D39" i="3" l="1"/>
  <c r="F40" i="3" s="1"/>
  <c r="B41" i="3"/>
  <c r="E40" i="3" s="1"/>
  <c r="C40" i="3"/>
  <c r="C43" i="2"/>
  <c r="D40" i="3" l="1"/>
  <c r="F41" i="3" s="1"/>
  <c r="B42" i="3"/>
  <c r="D41" i="3" s="1"/>
  <c r="C41" i="3"/>
  <c r="C44" i="2"/>
  <c r="E41" i="3" l="1"/>
  <c r="F42" i="3"/>
  <c r="B43" i="3"/>
  <c r="E42" i="3" s="1"/>
  <c r="D42" i="3"/>
  <c r="C42" i="3"/>
  <c r="C45" i="2"/>
  <c r="F43" i="3" l="1"/>
  <c r="B44" i="3"/>
  <c r="D43" i="3" s="1"/>
  <c r="C43" i="3"/>
  <c r="C46" i="2"/>
  <c r="F44" i="3" l="1"/>
  <c r="E43" i="3"/>
  <c r="B45" i="3"/>
  <c r="D44" i="3" s="1"/>
  <c r="F45" i="3" s="1"/>
  <c r="C44" i="3"/>
  <c r="C47" i="2"/>
  <c r="B46" i="3" l="1"/>
  <c r="E45" i="3" s="1"/>
  <c r="C45" i="3"/>
  <c r="E44" i="3"/>
  <c r="C48" i="2"/>
  <c r="D45" i="3" l="1"/>
  <c r="F46" i="3" s="1"/>
  <c r="B47" i="3"/>
  <c r="E46" i="3" s="1"/>
  <c r="C46" i="3"/>
  <c r="C49" i="2"/>
  <c r="D46" i="3" l="1"/>
  <c r="F47" i="3" s="1"/>
  <c r="B48" i="3"/>
  <c r="E47" i="3" s="1"/>
  <c r="D47" i="3"/>
  <c r="C47" i="3"/>
  <c r="C50" i="2"/>
  <c r="B49" i="3" l="1"/>
  <c r="E48" i="3" s="1"/>
  <c r="C48" i="3"/>
  <c r="F48" i="3"/>
  <c r="C51" i="2"/>
  <c r="D48" i="3" l="1"/>
  <c r="F49" i="3" s="1"/>
  <c r="B50" i="3"/>
  <c r="D49" i="3" s="1"/>
  <c r="C49" i="3"/>
  <c r="C52" i="2"/>
  <c r="E49" i="3" l="1"/>
  <c r="B51" i="3"/>
  <c r="D50" i="3" s="1"/>
  <c r="C50" i="3"/>
  <c r="F50" i="3"/>
  <c r="C53" i="2"/>
  <c r="E50" i="3" l="1"/>
  <c r="F51" i="3"/>
  <c r="B52" i="3"/>
  <c r="D51" i="3" s="1"/>
  <c r="C51" i="3"/>
  <c r="C54" i="2"/>
  <c r="E51" i="3" l="1"/>
  <c r="B53" i="3"/>
  <c r="D52" i="3" s="1"/>
  <c r="C52" i="3"/>
  <c r="F52" i="3"/>
  <c r="C55" i="2"/>
  <c r="E52" i="3" l="1"/>
  <c r="F53" i="3"/>
  <c r="B54" i="3"/>
  <c r="E53" i="3" s="1"/>
  <c r="C53" i="3"/>
  <c r="C56" i="2"/>
  <c r="D53" i="3" l="1"/>
  <c r="F54" i="3" s="1"/>
  <c r="B55" i="3"/>
  <c r="D54" i="3"/>
  <c r="E54" i="3"/>
  <c r="C54" i="3"/>
  <c r="C57" i="2"/>
  <c r="F55" i="3" l="1"/>
  <c r="B56" i="3"/>
  <c r="E55" i="3"/>
  <c r="D55" i="3"/>
  <c r="C55" i="3"/>
  <c r="C58" i="2"/>
  <c r="B57" i="3" l="1"/>
  <c r="E56" i="3" s="1"/>
  <c r="C56" i="3"/>
  <c r="F56" i="3"/>
  <c r="C59" i="2"/>
  <c r="D56" i="3" l="1"/>
  <c r="F57" i="3" s="1"/>
  <c r="B58" i="3"/>
  <c r="D57" i="3" s="1"/>
  <c r="E57" i="3"/>
  <c r="C57" i="3"/>
  <c r="C60" i="2"/>
  <c r="B59" i="3" l="1"/>
  <c r="E58" i="3" s="1"/>
  <c r="C58" i="3"/>
  <c r="F58" i="3"/>
  <c r="C61" i="2"/>
  <c r="D58" i="3" l="1"/>
  <c r="F59" i="3" s="1"/>
  <c r="B60" i="3"/>
  <c r="E59" i="3" s="1"/>
  <c r="D59" i="3"/>
  <c r="C59" i="3"/>
  <c r="C62" i="2"/>
  <c r="B61" i="3" l="1"/>
  <c r="E60" i="3" s="1"/>
  <c r="C60" i="3"/>
  <c r="F60" i="3"/>
  <c r="C63" i="2"/>
  <c r="D60" i="3" l="1"/>
  <c r="F61" i="3" s="1"/>
  <c r="B62" i="3"/>
  <c r="E61" i="3" s="1"/>
  <c r="D61" i="3"/>
  <c r="C61" i="3"/>
  <c r="C64" i="2"/>
  <c r="B63" i="3" l="1"/>
  <c r="D62" i="3" s="1"/>
  <c r="C62" i="3"/>
  <c r="F62" i="3"/>
  <c r="C65" i="2"/>
  <c r="E62" i="3" l="1"/>
  <c r="F63" i="3"/>
  <c r="B64" i="3"/>
  <c r="D63" i="3" s="1"/>
  <c r="C63" i="3"/>
  <c r="C66" i="2"/>
  <c r="E63" i="3" l="1"/>
  <c r="B65" i="3"/>
  <c r="E64" i="3"/>
  <c r="D64" i="3"/>
  <c r="C64" i="3"/>
  <c r="F64" i="3"/>
  <c r="C67" i="2"/>
  <c r="F65" i="3" l="1"/>
  <c r="B66" i="3"/>
  <c r="D65" i="3"/>
  <c r="E65" i="3"/>
  <c r="C65" i="3"/>
  <c r="C68" i="2"/>
  <c r="B67" i="3" l="1"/>
  <c r="D66" i="3" s="1"/>
  <c r="C66" i="3"/>
  <c r="F66" i="3"/>
  <c r="C69" i="2"/>
  <c r="E66" i="3" l="1"/>
  <c r="F67" i="3"/>
  <c r="B68" i="3"/>
  <c r="D67" i="3" s="1"/>
  <c r="E67" i="3"/>
  <c r="C67" i="3"/>
  <c r="C70" i="2"/>
  <c r="B69" i="3" l="1"/>
  <c r="D68" i="3" s="1"/>
  <c r="C68" i="3"/>
  <c r="F68" i="3"/>
  <c r="C71" i="2"/>
  <c r="E68" i="3" l="1"/>
  <c r="F69" i="3"/>
  <c r="B70" i="3"/>
  <c r="D69" i="3" s="1"/>
  <c r="C69" i="3"/>
  <c r="C72" i="2"/>
  <c r="E69" i="3" l="1"/>
  <c r="B71" i="3"/>
  <c r="E70" i="3" s="1"/>
  <c r="C70" i="3"/>
  <c r="F70" i="3"/>
  <c r="C73" i="2"/>
  <c r="D70" i="3" l="1"/>
  <c r="F71" i="3" s="1"/>
  <c r="B72" i="3"/>
  <c r="D71" i="3" s="1"/>
  <c r="E71" i="3"/>
  <c r="C71" i="3"/>
  <c r="C74" i="2"/>
  <c r="F72" i="3" l="1"/>
  <c r="B73" i="3"/>
  <c r="E72" i="3" s="1"/>
  <c r="D72" i="3"/>
  <c r="C72" i="3"/>
  <c r="C75" i="2"/>
  <c r="F73" i="3" l="1"/>
  <c r="B74" i="3"/>
  <c r="D73" i="3" s="1"/>
  <c r="F74" i="3" s="1"/>
  <c r="C73" i="3"/>
  <c r="C76" i="2"/>
  <c r="E73" i="3" l="1"/>
  <c r="B75" i="3"/>
  <c r="E74" i="3"/>
  <c r="D74" i="3"/>
  <c r="F75" i="3" s="1"/>
  <c r="C74" i="3"/>
  <c r="C77" i="2"/>
  <c r="B76" i="3" l="1"/>
  <c r="E75" i="3" s="1"/>
  <c r="C75" i="3"/>
  <c r="C78" i="2"/>
  <c r="D75" i="3" l="1"/>
  <c r="F76" i="3" s="1"/>
  <c r="B77" i="3"/>
  <c r="E76" i="3" s="1"/>
  <c r="D76" i="3"/>
  <c r="F77" i="3" s="1"/>
  <c r="C76" i="3"/>
  <c r="C79" i="2"/>
  <c r="B78" i="3" l="1"/>
  <c r="E77" i="3" s="1"/>
  <c r="C77" i="3"/>
  <c r="C80" i="2"/>
  <c r="D77" i="3" l="1"/>
  <c r="F78" i="3" s="1"/>
  <c r="B79" i="3"/>
  <c r="E78" i="3"/>
  <c r="D78" i="3"/>
  <c r="C78" i="3"/>
  <c r="C81" i="2"/>
  <c r="F79" i="3" l="1"/>
  <c r="B80" i="3"/>
  <c r="E79" i="3"/>
  <c r="D79" i="3"/>
  <c r="C79" i="3"/>
  <c r="C82" i="2"/>
  <c r="F80" i="3" l="1"/>
  <c r="B81" i="3"/>
  <c r="D80" i="3" s="1"/>
  <c r="F81" i="3" s="1"/>
  <c r="E80" i="3"/>
  <c r="C80" i="3"/>
  <c r="C83" i="2"/>
  <c r="B82" i="3" l="1"/>
  <c r="D81" i="3" s="1"/>
  <c r="F82" i="3" s="1"/>
  <c r="C81" i="3"/>
  <c r="C84" i="2"/>
  <c r="E81" i="3" l="1"/>
  <c r="B83" i="3"/>
  <c r="E82" i="3"/>
  <c r="D82" i="3"/>
  <c r="F83" i="3" s="1"/>
  <c r="C82" i="3"/>
  <c r="C85" i="2"/>
  <c r="B84" i="3" l="1"/>
  <c r="E83" i="3"/>
  <c r="D83" i="3"/>
  <c r="F84" i="3" s="1"/>
  <c r="C83" i="3"/>
  <c r="C86" i="2"/>
  <c r="B85" i="3" l="1"/>
  <c r="E84" i="3"/>
  <c r="D84" i="3"/>
  <c r="F85" i="3" s="1"/>
  <c r="C84" i="3"/>
  <c r="C87" i="2"/>
  <c r="B86" i="3" l="1"/>
  <c r="E85" i="3"/>
  <c r="D85" i="3"/>
  <c r="F86" i="3" s="1"/>
  <c r="C85" i="3"/>
  <c r="C88" i="2"/>
  <c r="B87" i="3" l="1"/>
  <c r="D86" i="3"/>
  <c r="F87" i="3" s="1"/>
  <c r="E86" i="3"/>
  <c r="C86" i="3"/>
  <c r="C89" i="2"/>
  <c r="B88" i="3" l="1"/>
  <c r="E87" i="3"/>
  <c r="D87" i="3"/>
  <c r="F88" i="3" s="1"/>
  <c r="C87" i="3"/>
  <c r="C90" i="2"/>
  <c r="B89" i="3" l="1"/>
  <c r="E88" i="3" s="1"/>
  <c r="D88" i="3"/>
  <c r="F89" i="3" s="1"/>
  <c r="C88" i="3"/>
  <c r="C91" i="2"/>
  <c r="B90" i="3" l="1"/>
  <c r="D89" i="3"/>
  <c r="F90" i="3" s="1"/>
  <c r="E89" i="3"/>
  <c r="C89" i="3"/>
  <c r="C92" i="2"/>
  <c r="B91" i="3" l="1"/>
  <c r="D90" i="3"/>
  <c r="F91" i="3" s="1"/>
  <c r="E90" i="3"/>
  <c r="C90" i="3"/>
  <c r="C93" i="2"/>
  <c r="B92" i="3" l="1"/>
  <c r="D91" i="3"/>
  <c r="F92" i="3" s="1"/>
  <c r="E91" i="3"/>
  <c r="C91" i="3"/>
  <c r="C94" i="2"/>
  <c r="B93" i="3" l="1"/>
  <c r="D92" i="3"/>
  <c r="F93" i="3" s="1"/>
  <c r="E92" i="3"/>
  <c r="C92" i="3"/>
  <c r="C95" i="2"/>
  <c r="B94" i="3" l="1"/>
  <c r="E93" i="3"/>
  <c r="D93" i="3"/>
  <c r="F94" i="3" s="1"/>
  <c r="C93" i="3"/>
  <c r="C96" i="2"/>
  <c r="B95" i="3" l="1"/>
  <c r="E94" i="3"/>
  <c r="D94" i="3"/>
  <c r="F95" i="3" s="1"/>
  <c r="C94" i="3"/>
  <c r="C97" i="2"/>
  <c r="B96" i="3" l="1"/>
  <c r="D95" i="3"/>
  <c r="F96" i="3" s="1"/>
  <c r="E95" i="3"/>
  <c r="C95" i="3"/>
  <c r="C98" i="2"/>
  <c r="B97" i="3" l="1"/>
  <c r="E96" i="3"/>
  <c r="D96" i="3"/>
  <c r="F97" i="3" s="1"/>
  <c r="C96" i="3"/>
  <c r="C99" i="2"/>
  <c r="B98" i="3" l="1"/>
  <c r="D97" i="3"/>
  <c r="F98" i="3" s="1"/>
  <c r="E97" i="3"/>
  <c r="C97" i="3"/>
  <c r="C100" i="2"/>
  <c r="B99" i="3" l="1"/>
  <c r="E98" i="3"/>
  <c r="D98" i="3"/>
  <c r="F99" i="3" s="1"/>
  <c r="C98" i="3"/>
  <c r="C101" i="2"/>
  <c r="B100" i="3" l="1"/>
  <c r="D99" i="3"/>
  <c r="F100" i="3" s="1"/>
  <c r="E99" i="3"/>
  <c r="C99" i="3"/>
  <c r="C102" i="2"/>
  <c r="B101" i="3" l="1"/>
  <c r="D100" i="3" s="1"/>
  <c r="F101" i="3" s="1"/>
  <c r="E100" i="3"/>
  <c r="C100" i="3"/>
  <c r="C103" i="2"/>
  <c r="B102" i="3" l="1"/>
  <c r="E101" i="3"/>
  <c r="D101" i="3"/>
  <c r="F102" i="3" s="1"/>
  <c r="C101" i="3"/>
  <c r="C104" i="2"/>
  <c r="B103" i="3" l="1"/>
  <c r="D102" i="3" s="1"/>
  <c r="F103" i="3" s="1"/>
  <c r="C102" i="3"/>
  <c r="C105" i="2"/>
  <c r="E102" i="3" l="1"/>
  <c r="B104" i="3"/>
  <c r="E103" i="3" s="1"/>
  <c r="C103" i="3"/>
  <c r="C106" i="2"/>
  <c r="D103" i="3" l="1"/>
  <c r="F104" i="3" s="1"/>
  <c r="B105" i="3"/>
  <c r="E104" i="3" s="1"/>
  <c r="D104" i="3"/>
  <c r="C104" i="3"/>
  <c r="C107" i="2"/>
  <c r="F105" i="3" l="1"/>
  <c r="B106" i="3"/>
  <c r="D105" i="3"/>
  <c r="F106" i="3" s="1"/>
  <c r="E105" i="3"/>
  <c r="C105" i="3"/>
  <c r="C108" i="2"/>
  <c r="B107" i="3" l="1"/>
  <c r="E106" i="3" s="1"/>
  <c r="D106" i="3"/>
  <c r="F107" i="3" s="1"/>
  <c r="C106" i="3"/>
  <c r="C109" i="2"/>
  <c r="B108" i="3" l="1"/>
  <c r="E107" i="3" s="1"/>
  <c r="C107" i="3"/>
  <c r="C110" i="2"/>
  <c r="D107" i="3" l="1"/>
  <c r="F108" i="3" s="1"/>
  <c r="B109" i="3"/>
  <c r="D108" i="3" s="1"/>
  <c r="F109" i="3" s="1"/>
  <c r="C108" i="3"/>
  <c r="C111" i="2"/>
  <c r="B110" i="3" l="1"/>
  <c r="E109" i="3"/>
  <c r="D109" i="3"/>
  <c r="F110" i="3" s="1"/>
  <c r="C109" i="3"/>
  <c r="E108" i="3"/>
  <c r="C112" i="2"/>
  <c r="B111" i="3" l="1"/>
  <c r="D110" i="3"/>
  <c r="F111" i="3" s="1"/>
  <c r="E110" i="3"/>
  <c r="C110" i="3"/>
  <c r="C113" i="2"/>
  <c r="B112" i="3" l="1"/>
  <c r="E111" i="3"/>
  <c r="D111" i="3"/>
  <c r="F112" i="3" s="1"/>
  <c r="C111" i="3"/>
  <c r="C114" i="2"/>
  <c r="B113" i="3" l="1"/>
  <c r="D112" i="3" s="1"/>
  <c r="F113" i="3" s="1"/>
  <c r="E112" i="3"/>
  <c r="C112" i="3"/>
  <c r="C115" i="2"/>
  <c r="B114" i="3" l="1"/>
  <c r="D113" i="3" s="1"/>
  <c r="F114" i="3" s="1"/>
  <c r="E113" i="3"/>
  <c r="C113" i="3"/>
  <c r="C116" i="2"/>
  <c r="B115" i="3" l="1"/>
  <c r="E114" i="3" s="1"/>
  <c r="C114" i="3"/>
  <c r="C117" i="2"/>
  <c r="B116" i="3" l="1"/>
  <c r="E115" i="3"/>
  <c r="D114" i="3"/>
  <c r="F115" i="3" s="1"/>
  <c r="C115" i="3"/>
  <c r="C118" i="2"/>
  <c r="B117" i="3" l="1"/>
  <c r="E116" i="3" s="1"/>
  <c r="D115" i="3"/>
  <c r="F116" i="3" s="1"/>
  <c r="C116" i="3"/>
  <c r="C119" i="2"/>
  <c r="B118" i="3" l="1"/>
  <c r="E117" i="3" s="1"/>
  <c r="D116" i="3"/>
  <c r="F117" i="3" s="1"/>
  <c r="C117" i="3"/>
  <c r="C120" i="2"/>
  <c r="B119" i="3" l="1"/>
  <c r="E118" i="3"/>
  <c r="D117" i="3"/>
  <c r="F118" i="3" s="1"/>
  <c r="C118" i="3"/>
  <c r="C121" i="2"/>
  <c r="B120" i="3" l="1"/>
  <c r="E119" i="3" s="1"/>
  <c r="D118" i="3"/>
  <c r="F119" i="3" s="1"/>
  <c r="C119" i="3"/>
  <c r="C122" i="2"/>
  <c r="B121" i="3" l="1"/>
  <c r="D119" i="3"/>
  <c r="F120" i="3" s="1"/>
  <c r="E120" i="3"/>
  <c r="C120" i="3"/>
  <c r="C123" i="2"/>
  <c r="B122" i="3" l="1"/>
  <c r="E121" i="3" s="1"/>
  <c r="D120" i="3"/>
  <c r="F121" i="3" s="1"/>
  <c r="C121" i="3"/>
  <c r="C124" i="2"/>
  <c r="B123" i="3" l="1"/>
  <c r="E122" i="3" s="1"/>
  <c r="D121" i="3"/>
  <c r="F122" i="3" s="1"/>
  <c r="C122" i="3"/>
  <c r="C125" i="2"/>
  <c r="B124" i="3" l="1"/>
  <c r="E123" i="3" s="1"/>
  <c r="D122" i="3"/>
  <c r="F123" i="3" s="1"/>
  <c r="C123" i="3"/>
  <c r="D123" i="3" l="1"/>
  <c r="F124" i="3" s="1"/>
  <c r="C124" i="3"/>
  <c r="F127" i="3"/>
  <c r="E127" i="3"/>
  <c r="D127" i="3"/>
  <c r="C127" i="3"/>
  <c r="F131" i="3"/>
  <c r="E131" i="3"/>
  <c r="D131" i="3"/>
  <c r="C131" i="3"/>
  <c r="F135" i="3"/>
  <c r="E135" i="3"/>
  <c r="D135" i="3"/>
  <c r="C135" i="3"/>
  <c r="F139" i="3"/>
  <c r="E139" i="3"/>
  <c r="D139" i="3"/>
  <c r="C139" i="3"/>
  <c r="F143" i="3"/>
  <c r="E143" i="3"/>
  <c r="D143" i="3"/>
  <c r="C143" i="3"/>
  <c r="F147" i="3"/>
  <c r="E147" i="3"/>
  <c r="D147" i="3"/>
  <c r="C147" i="3"/>
  <c r="F151" i="3"/>
  <c r="E151" i="3"/>
  <c r="D151" i="3"/>
  <c r="C151" i="3"/>
  <c r="F155" i="3"/>
  <c r="E155" i="3"/>
  <c r="D155" i="3"/>
  <c r="C155" i="3"/>
  <c r="F364" i="3"/>
  <c r="D364" i="3"/>
  <c r="E364" i="3"/>
  <c r="C364" i="3"/>
  <c r="F128" i="3"/>
  <c r="D128" i="3"/>
  <c r="E128" i="3"/>
  <c r="C128" i="3"/>
  <c r="F132" i="3"/>
  <c r="D132" i="3"/>
  <c r="E132" i="3"/>
  <c r="C132" i="3"/>
  <c r="F136" i="3"/>
  <c r="D136" i="3"/>
  <c r="E136" i="3"/>
  <c r="C136" i="3"/>
  <c r="F140" i="3"/>
  <c r="D140" i="3"/>
  <c r="E140" i="3"/>
  <c r="C140" i="3"/>
  <c r="F144" i="3"/>
  <c r="D144" i="3"/>
  <c r="E144" i="3"/>
  <c r="C144" i="3"/>
  <c r="F148" i="3"/>
  <c r="D148" i="3"/>
  <c r="E148" i="3"/>
  <c r="C148" i="3"/>
  <c r="F152" i="3"/>
  <c r="D152" i="3"/>
  <c r="E152" i="3"/>
  <c r="C152" i="3"/>
  <c r="F156" i="3"/>
  <c r="D156" i="3"/>
  <c r="E156" i="3"/>
  <c r="C156" i="3"/>
  <c r="F160" i="3"/>
  <c r="D160" i="3"/>
  <c r="E160" i="3"/>
  <c r="C160" i="3"/>
  <c r="F164" i="3"/>
  <c r="D164" i="3"/>
  <c r="E164" i="3"/>
  <c r="C164" i="3"/>
  <c r="F168" i="3"/>
  <c r="D168" i="3"/>
  <c r="E168" i="3"/>
  <c r="C168" i="3"/>
  <c r="F172" i="3"/>
  <c r="D172" i="3"/>
  <c r="E172" i="3"/>
  <c r="C172" i="3"/>
  <c r="F176" i="3"/>
  <c r="D176" i="3"/>
  <c r="E176" i="3"/>
  <c r="C176" i="3"/>
  <c r="F180" i="3"/>
  <c r="D180" i="3"/>
  <c r="E180" i="3"/>
  <c r="C180" i="3"/>
  <c r="F184" i="3"/>
  <c r="D184" i="3"/>
  <c r="E184" i="3"/>
  <c r="C184" i="3"/>
  <c r="F188" i="3"/>
  <c r="D188" i="3"/>
  <c r="E188" i="3"/>
  <c r="C188" i="3"/>
  <c r="F192" i="3"/>
  <c r="D192" i="3"/>
  <c r="E192" i="3"/>
  <c r="C192" i="3"/>
  <c r="F196" i="3"/>
  <c r="D196" i="3"/>
  <c r="E196" i="3"/>
  <c r="C196" i="3"/>
  <c r="F200" i="3"/>
  <c r="D200" i="3"/>
  <c r="E200" i="3"/>
  <c r="C200" i="3"/>
  <c r="F204" i="3"/>
  <c r="D204" i="3"/>
  <c r="E204" i="3"/>
  <c r="C204" i="3"/>
  <c r="F208" i="3"/>
  <c r="D208" i="3"/>
  <c r="E208" i="3"/>
  <c r="C208" i="3"/>
  <c r="F212" i="3"/>
  <c r="D212" i="3"/>
  <c r="E212" i="3"/>
  <c r="C212" i="3"/>
  <c r="F216" i="3"/>
  <c r="D216" i="3"/>
  <c r="E216" i="3"/>
  <c r="C216" i="3"/>
  <c r="F220" i="3"/>
  <c r="D220" i="3"/>
  <c r="E220" i="3"/>
  <c r="C220" i="3"/>
  <c r="D129" i="3"/>
  <c r="C129" i="3"/>
  <c r="F129" i="3"/>
  <c r="E129" i="3"/>
  <c r="C133" i="3"/>
  <c r="D133" i="3"/>
  <c r="F133" i="3"/>
  <c r="E133" i="3"/>
  <c r="D137" i="3"/>
  <c r="C137" i="3"/>
  <c r="F137" i="3"/>
  <c r="E137" i="3"/>
  <c r="C141" i="3"/>
  <c r="D141" i="3"/>
  <c r="F141" i="3"/>
  <c r="E141" i="3"/>
  <c r="D145" i="3"/>
  <c r="C145" i="3"/>
  <c r="F145" i="3"/>
  <c r="E145" i="3"/>
  <c r="C149" i="3"/>
  <c r="D149" i="3"/>
  <c r="F149" i="3"/>
  <c r="E149" i="3"/>
  <c r="D153" i="3"/>
  <c r="C153" i="3"/>
  <c r="F153" i="3"/>
  <c r="E153" i="3"/>
  <c r="D157" i="3"/>
  <c r="C157" i="3"/>
  <c r="F157" i="3"/>
  <c r="E157" i="3"/>
  <c r="D161" i="3"/>
  <c r="C161" i="3"/>
  <c r="F161" i="3"/>
  <c r="E161" i="3"/>
  <c r="C165" i="3"/>
  <c r="D165" i="3"/>
  <c r="F165" i="3"/>
  <c r="E165" i="3"/>
  <c r="E169" i="3"/>
  <c r="C169" i="3"/>
  <c r="F169" i="3"/>
  <c r="D169" i="3"/>
  <c r="E173" i="3"/>
  <c r="C173" i="3"/>
  <c r="F173" i="3"/>
  <c r="D173" i="3"/>
  <c r="E177" i="3"/>
  <c r="C177" i="3"/>
  <c r="F177" i="3"/>
  <c r="D177" i="3"/>
  <c r="E181" i="3"/>
  <c r="C181" i="3"/>
  <c r="F181" i="3"/>
  <c r="D181" i="3"/>
  <c r="E185" i="3"/>
  <c r="C185" i="3"/>
  <c r="F185" i="3"/>
  <c r="D185" i="3"/>
  <c r="E189" i="3"/>
  <c r="C189" i="3"/>
  <c r="F189" i="3"/>
  <c r="D189" i="3"/>
  <c r="E193" i="3"/>
  <c r="C193" i="3"/>
  <c r="F193" i="3"/>
  <c r="D193" i="3"/>
  <c r="E197" i="3"/>
  <c r="C197" i="3"/>
  <c r="F197" i="3"/>
  <c r="D197" i="3"/>
  <c r="F134" i="3"/>
  <c r="D134" i="3"/>
  <c r="E134" i="3"/>
  <c r="C134" i="3"/>
  <c r="B134" i="3"/>
  <c r="E150" i="3"/>
  <c r="C150" i="3"/>
  <c r="F150" i="3"/>
  <c r="D150" i="3"/>
  <c r="F162" i="3"/>
  <c r="D162" i="3"/>
  <c r="E162" i="3"/>
  <c r="C162" i="3"/>
  <c r="B162" i="3"/>
  <c r="C170" i="3"/>
  <c r="E170" i="3"/>
  <c r="F170" i="3"/>
  <c r="D170" i="3"/>
  <c r="F178" i="3"/>
  <c r="D178" i="3"/>
  <c r="C178" i="3"/>
  <c r="E178" i="3"/>
  <c r="B178" i="3"/>
  <c r="C186" i="3"/>
  <c r="E186" i="3"/>
  <c r="F186" i="3"/>
  <c r="D186" i="3"/>
  <c r="F194" i="3"/>
  <c r="D194" i="3"/>
  <c r="C194" i="3"/>
  <c r="E194" i="3"/>
  <c r="B194" i="3"/>
  <c r="E201" i="3"/>
  <c r="C201" i="3"/>
  <c r="F201" i="3"/>
  <c r="D201" i="3"/>
  <c r="B127" i="3"/>
  <c r="B135" i="3"/>
  <c r="B143" i="3"/>
  <c r="B151" i="3"/>
  <c r="B128" i="3"/>
  <c r="B136" i="3"/>
  <c r="B144" i="3"/>
  <c r="B152" i="3"/>
  <c r="B160" i="3"/>
  <c r="B168" i="3"/>
  <c r="B176" i="3"/>
  <c r="B184" i="3"/>
  <c r="B192" i="3"/>
  <c r="B200" i="3"/>
  <c r="B208" i="3"/>
  <c r="B216" i="3"/>
  <c r="B364" i="3"/>
  <c r="B145" i="3"/>
  <c r="B177" i="3"/>
  <c r="C206" i="3"/>
  <c r="F206" i="3"/>
  <c r="D206" i="3"/>
  <c r="E206" i="3"/>
  <c r="D211" i="3"/>
  <c r="C211" i="3"/>
  <c r="E211" i="3"/>
  <c r="F211" i="3"/>
  <c r="B150" i="3"/>
  <c r="B170" i="3"/>
  <c r="B186" i="3"/>
  <c r="B206" i="3"/>
  <c r="B131" i="3"/>
  <c r="B156" i="3"/>
  <c r="B188" i="3"/>
  <c r="B220" i="3"/>
  <c r="B161" i="3"/>
  <c r="D217" i="3"/>
  <c r="E217" i="3"/>
  <c r="C217" i="3"/>
  <c r="F217" i="3"/>
  <c r="D222" i="3"/>
  <c r="E222" i="3"/>
  <c r="C222" i="3"/>
  <c r="F222" i="3"/>
  <c r="E226" i="3"/>
  <c r="F226" i="3"/>
  <c r="D226" i="3"/>
  <c r="C226" i="3"/>
  <c r="D230" i="3"/>
  <c r="E230" i="3"/>
  <c r="C230" i="3"/>
  <c r="F230" i="3"/>
  <c r="E234" i="3"/>
  <c r="F234" i="3"/>
  <c r="D234" i="3"/>
  <c r="C234" i="3"/>
  <c r="D238" i="3"/>
  <c r="E238" i="3"/>
  <c r="C238" i="3"/>
  <c r="F238" i="3"/>
  <c r="F242" i="3"/>
  <c r="D242" i="3"/>
  <c r="E242" i="3"/>
  <c r="C242" i="3"/>
  <c r="D246" i="3"/>
  <c r="E246" i="3"/>
  <c r="C246" i="3"/>
  <c r="F246" i="3"/>
  <c r="E250" i="3"/>
  <c r="F250" i="3"/>
  <c r="D250" i="3"/>
  <c r="C250" i="3"/>
  <c r="D254" i="3"/>
  <c r="E254" i="3"/>
  <c r="C254" i="3"/>
  <c r="F254" i="3"/>
  <c r="E258" i="3"/>
  <c r="F258" i="3"/>
  <c r="D258" i="3"/>
  <c r="C258" i="3"/>
  <c r="D262" i="3"/>
  <c r="E262" i="3"/>
  <c r="C262" i="3"/>
  <c r="F262" i="3"/>
  <c r="E266" i="3"/>
  <c r="F266" i="3"/>
  <c r="D266" i="3"/>
  <c r="C266" i="3"/>
  <c r="D270" i="3"/>
  <c r="C270" i="3"/>
  <c r="E270" i="3"/>
  <c r="F270" i="3"/>
  <c r="E274" i="3"/>
  <c r="F274" i="3"/>
  <c r="D274" i="3"/>
  <c r="C274" i="3"/>
  <c r="D278" i="3"/>
  <c r="E278" i="3"/>
  <c r="C278" i="3"/>
  <c r="F278" i="3"/>
  <c r="E282" i="3"/>
  <c r="F282" i="3"/>
  <c r="D282" i="3"/>
  <c r="C282" i="3"/>
  <c r="D286" i="3"/>
  <c r="C286" i="3"/>
  <c r="E286" i="3"/>
  <c r="F286" i="3"/>
  <c r="E290" i="3"/>
  <c r="F290" i="3"/>
  <c r="D290" i="3"/>
  <c r="C290" i="3"/>
  <c r="D294" i="3"/>
  <c r="E294" i="3"/>
  <c r="C294" i="3"/>
  <c r="F294" i="3"/>
  <c r="C298" i="3"/>
  <c r="F298" i="3"/>
  <c r="D298" i="3"/>
  <c r="E298" i="3"/>
  <c r="D302" i="3"/>
  <c r="E302" i="3"/>
  <c r="C302" i="3"/>
  <c r="F302" i="3"/>
  <c r="C306" i="3"/>
  <c r="F306" i="3"/>
  <c r="D306" i="3"/>
  <c r="E306" i="3"/>
  <c r="D310" i="3"/>
  <c r="E310" i="3"/>
  <c r="C310" i="3"/>
  <c r="F310" i="3"/>
  <c r="C314" i="3"/>
  <c r="F314" i="3"/>
  <c r="D314" i="3"/>
  <c r="E314" i="3"/>
  <c r="D318" i="3"/>
  <c r="E318" i="3"/>
  <c r="C318" i="3"/>
  <c r="F318" i="3"/>
  <c r="C322" i="3"/>
  <c r="F322" i="3"/>
  <c r="D322" i="3"/>
  <c r="E322" i="3"/>
  <c r="D326" i="3"/>
  <c r="E326" i="3"/>
  <c r="C326" i="3"/>
  <c r="F326" i="3"/>
  <c r="C330" i="3"/>
  <c r="F330" i="3"/>
  <c r="D330" i="3"/>
  <c r="E330" i="3"/>
  <c r="D334" i="3"/>
  <c r="E334" i="3"/>
  <c r="C334" i="3"/>
  <c r="F334" i="3"/>
  <c r="C338" i="3"/>
  <c r="F338" i="3"/>
  <c r="D338" i="3"/>
  <c r="E338" i="3"/>
  <c r="D342" i="3"/>
  <c r="C342" i="3"/>
  <c r="E342" i="3"/>
  <c r="F342" i="3"/>
  <c r="C346" i="3"/>
  <c r="F346" i="3"/>
  <c r="D346" i="3"/>
  <c r="E346" i="3"/>
  <c r="D350" i="3"/>
  <c r="C350" i="3"/>
  <c r="E350" i="3"/>
  <c r="F350" i="3"/>
  <c r="C354" i="3"/>
  <c r="F354" i="3"/>
  <c r="D354" i="3"/>
  <c r="E354" i="3"/>
  <c r="D358" i="3"/>
  <c r="C358" i="3"/>
  <c r="E358" i="3"/>
  <c r="F358" i="3"/>
  <c r="C362" i="3"/>
  <c r="F362" i="3"/>
  <c r="D362" i="3"/>
  <c r="E362" i="3"/>
  <c r="D159" i="3"/>
  <c r="C159" i="3"/>
  <c r="F159" i="3"/>
  <c r="E159" i="3"/>
  <c r="E163" i="3"/>
  <c r="F163" i="3"/>
  <c r="C163" i="3"/>
  <c r="D163" i="3"/>
  <c r="F167" i="3"/>
  <c r="C167" i="3"/>
  <c r="D167" i="3"/>
  <c r="E167" i="3"/>
  <c r="B149" i="3"/>
  <c r="B139" i="3"/>
  <c r="B132" i="3"/>
  <c r="B164" i="3"/>
  <c r="B196" i="3"/>
  <c r="B193" i="3"/>
  <c r="B226" i="3"/>
  <c r="B234" i="3"/>
  <c r="B242" i="3"/>
  <c r="B250" i="3"/>
  <c r="B258" i="3"/>
  <c r="B266" i="3"/>
  <c r="B274" i="3"/>
  <c r="B282" i="3"/>
  <c r="B290" i="3"/>
  <c r="B298" i="3"/>
  <c r="B306" i="3"/>
  <c r="B314" i="3"/>
  <c r="B322" i="3"/>
  <c r="B330" i="3"/>
  <c r="B338" i="3"/>
  <c r="B346" i="3"/>
  <c r="B354" i="3"/>
  <c r="B362" i="3"/>
  <c r="B163" i="3"/>
  <c r="E138" i="3"/>
  <c r="F138" i="3"/>
  <c r="D138" i="3"/>
  <c r="C138" i="3"/>
  <c r="B147" i="3"/>
  <c r="B140" i="3"/>
  <c r="B172" i="3"/>
  <c r="B204" i="3"/>
  <c r="B211" i="3"/>
  <c r="B133" i="3"/>
  <c r="B165" i="3"/>
  <c r="B197" i="3"/>
  <c r="B129" i="3"/>
  <c r="B246" i="3"/>
  <c r="B278" i="3"/>
  <c r="B310" i="3"/>
  <c r="B342" i="3"/>
  <c r="B181" i="3"/>
  <c r="B138" i="3"/>
  <c r="E154" i="3"/>
  <c r="C154" i="3"/>
  <c r="F154" i="3"/>
  <c r="D154" i="3"/>
  <c r="F171" i="3"/>
  <c r="D171" i="3"/>
  <c r="C171" i="3"/>
  <c r="E171" i="3"/>
  <c r="B171" i="3"/>
  <c r="E179" i="3"/>
  <c r="F179" i="3"/>
  <c r="D179" i="3"/>
  <c r="C179" i="3"/>
  <c r="F187" i="3"/>
  <c r="D187" i="3"/>
  <c r="C187" i="3"/>
  <c r="E187" i="3"/>
  <c r="B187" i="3"/>
  <c r="E195" i="3"/>
  <c r="F195" i="3"/>
  <c r="D195" i="3"/>
  <c r="C195" i="3"/>
  <c r="F202" i="3"/>
  <c r="D202" i="3"/>
  <c r="C202" i="3"/>
  <c r="E202" i="3"/>
  <c r="B202" i="3"/>
  <c r="E207" i="3"/>
  <c r="F207" i="3"/>
  <c r="C207" i="3"/>
  <c r="D207" i="3"/>
  <c r="F213" i="3"/>
  <c r="D213" i="3"/>
  <c r="E213" i="3"/>
  <c r="C213" i="3"/>
  <c r="B213" i="3"/>
  <c r="C218" i="3"/>
  <c r="E218" i="3"/>
  <c r="F218" i="3"/>
  <c r="D218" i="3"/>
  <c r="F223" i="3"/>
  <c r="D223" i="3"/>
  <c r="C223" i="3"/>
  <c r="E223" i="3"/>
  <c r="B223" i="3"/>
  <c r="E227" i="3"/>
  <c r="F227" i="3"/>
  <c r="D227" i="3"/>
  <c r="C227" i="3"/>
  <c r="F231" i="3"/>
  <c r="D231" i="3"/>
  <c r="C231" i="3"/>
  <c r="E231" i="3"/>
  <c r="B231" i="3"/>
  <c r="E235" i="3"/>
  <c r="F235" i="3"/>
  <c r="D235" i="3"/>
  <c r="C235" i="3"/>
  <c r="F239" i="3"/>
  <c r="D239" i="3"/>
  <c r="C239" i="3"/>
  <c r="E239" i="3"/>
  <c r="B239" i="3"/>
  <c r="E243" i="3"/>
  <c r="F243" i="3"/>
  <c r="C243" i="3"/>
  <c r="D243" i="3"/>
  <c r="F247" i="3"/>
  <c r="D247" i="3"/>
  <c r="C247" i="3"/>
  <c r="E247" i="3"/>
  <c r="B247" i="3"/>
  <c r="E251" i="3"/>
  <c r="F251" i="3"/>
  <c r="D251" i="3"/>
  <c r="C251" i="3"/>
  <c r="F255" i="3"/>
  <c r="D255" i="3"/>
  <c r="C255" i="3"/>
  <c r="E255" i="3"/>
  <c r="B255" i="3"/>
  <c r="E259" i="3"/>
  <c r="F259" i="3"/>
  <c r="D259" i="3"/>
  <c r="C259" i="3"/>
  <c r="F263" i="3"/>
  <c r="D263" i="3"/>
  <c r="C263" i="3"/>
  <c r="E263" i="3"/>
  <c r="B263" i="3"/>
  <c r="E267" i="3"/>
  <c r="F267" i="3"/>
  <c r="D267" i="3"/>
  <c r="C267" i="3"/>
  <c r="F271" i="3"/>
  <c r="D271" i="3"/>
  <c r="C271" i="3"/>
  <c r="E271" i="3"/>
  <c r="B271" i="3"/>
  <c r="E275" i="3"/>
  <c r="F275" i="3"/>
  <c r="C275" i="3"/>
  <c r="D275" i="3"/>
  <c r="F279" i="3"/>
  <c r="D279" i="3"/>
  <c r="C279" i="3"/>
  <c r="E279" i="3"/>
  <c r="B279" i="3"/>
  <c r="E283" i="3"/>
  <c r="F283" i="3"/>
  <c r="D283" i="3"/>
  <c r="C283" i="3"/>
  <c r="F287" i="3"/>
  <c r="D287" i="3"/>
  <c r="C287" i="3"/>
  <c r="E287" i="3"/>
  <c r="B287" i="3"/>
  <c r="E291" i="3"/>
  <c r="F291" i="3"/>
  <c r="D291" i="3"/>
  <c r="C291" i="3"/>
  <c r="F295" i="3"/>
  <c r="D295" i="3"/>
  <c r="E295" i="3"/>
  <c r="C295" i="3"/>
  <c r="B295" i="3"/>
  <c r="C299" i="3"/>
  <c r="F299" i="3"/>
  <c r="D299" i="3"/>
  <c r="E299" i="3"/>
  <c r="F303" i="3"/>
  <c r="D303" i="3"/>
  <c r="E303" i="3"/>
  <c r="C303" i="3"/>
  <c r="B303" i="3"/>
  <c r="C307" i="3"/>
  <c r="F307" i="3"/>
  <c r="E307" i="3"/>
  <c r="D307" i="3"/>
  <c r="F311" i="3"/>
  <c r="D311" i="3"/>
  <c r="E311" i="3"/>
  <c r="C311" i="3"/>
  <c r="B311" i="3"/>
  <c r="C315" i="3"/>
  <c r="F315" i="3"/>
  <c r="E315" i="3"/>
  <c r="D315" i="3"/>
  <c r="F319" i="3"/>
  <c r="D319" i="3"/>
  <c r="E319" i="3"/>
  <c r="C319" i="3"/>
  <c r="B319" i="3"/>
  <c r="C323" i="3"/>
  <c r="F323" i="3"/>
  <c r="D323" i="3"/>
  <c r="E323" i="3"/>
  <c r="F327" i="3"/>
  <c r="D327" i="3"/>
  <c r="E327" i="3"/>
  <c r="C327" i="3"/>
  <c r="B327" i="3"/>
  <c r="C331" i="3"/>
  <c r="F331" i="3"/>
  <c r="D331" i="3"/>
  <c r="E331" i="3"/>
  <c r="F335" i="3"/>
  <c r="D335" i="3"/>
  <c r="E335" i="3"/>
  <c r="C335" i="3"/>
  <c r="B335" i="3"/>
  <c r="C339" i="3"/>
  <c r="E339" i="3"/>
  <c r="F339" i="3"/>
  <c r="D339" i="3"/>
  <c r="F343" i="3"/>
  <c r="D343" i="3"/>
  <c r="C343" i="3"/>
  <c r="E343" i="3"/>
  <c r="B343" i="3"/>
  <c r="C347" i="3"/>
  <c r="E347" i="3"/>
  <c r="F347" i="3"/>
  <c r="D347" i="3"/>
  <c r="F351" i="3"/>
  <c r="D351" i="3"/>
  <c r="C351" i="3"/>
  <c r="E351" i="3"/>
  <c r="B148" i="3"/>
  <c r="B238" i="3"/>
  <c r="B270" i="3"/>
  <c r="B302" i="3"/>
  <c r="B334" i="3"/>
  <c r="B167" i="3"/>
  <c r="E355" i="3"/>
  <c r="F355" i="3"/>
  <c r="C355" i="3"/>
  <c r="D355" i="3"/>
  <c r="D359" i="3"/>
  <c r="E359" i="3"/>
  <c r="C359" i="3"/>
  <c r="F359" i="3"/>
  <c r="E363" i="3"/>
  <c r="F363" i="3"/>
  <c r="D363" i="3"/>
  <c r="C363" i="3"/>
  <c r="F126" i="3"/>
  <c r="C126" i="3"/>
  <c r="E126" i="3"/>
  <c r="D126" i="3"/>
  <c r="C130" i="3"/>
  <c r="D130" i="3"/>
  <c r="F130" i="3"/>
  <c r="E130" i="3"/>
  <c r="F142" i="3"/>
  <c r="E142" i="3"/>
  <c r="D142" i="3"/>
  <c r="C142" i="3"/>
  <c r="C146" i="3"/>
  <c r="D146" i="3"/>
  <c r="E146" i="3"/>
  <c r="F146" i="3"/>
  <c r="F158" i="3"/>
  <c r="E158" i="3"/>
  <c r="C158" i="3"/>
  <c r="D158" i="3"/>
  <c r="B153" i="3"/>
  <c r="B185" i="3"/>
  <c r="B217" i="3"/>
  <c r="C166" i="3"/>
  <c r="E166" i="3"/>
  <c r="D166" i="3"/>
  <c r="F166" i="3"/>
  <c r="D174" i="3"/>
  <c r="F174" i="3"/>
  <c r="E174" i="3"/>
  <c r="C174" i="3"/>
  <c r="C182" i="3"/>
  <c r="F182" i="3"/>
  <c r="D182" i="3"/>
  <c r="E182" i="3"/>
  <c r="D190" i="3"/>
  <c r="F190" i="3"/>
  <c r="C190" i="3"/>
  <c r="E190" i="3"/>
  <c r="C198" i="3"/>
  <c r="F198" i="3"/>
  <c r="D198" i="3"/>
  <c r="E198" i="3"/>
  <c r="D203" i="3"/>
  <c r="C203" i="3"/>
  <c r="E203" i="3"/>
  <c r="F203" i="3"/>
  <c r="C209" i="3"/>
  <c r="E209" i="3"/>
  <c r="D209" i="3"/>
  <c r="F209" i="3"/>
  <c r="D214" i="3"/>
  <c r="E214" i="3"/>
  <c r="C214" i="3"/>
  <c r="F214" i="3"/>
  <c r="D219" i="3"/>
  <c r="E219" i="3"/>
  <c r="C219" i="3"/>
  <c r="F219" i="3"/>
  <c r="D224" i="3"/>
  <c r="F224" i="3"/>
  <c r="E224" i="3"/>
  <c r="C224" i="3"/>
  <c r="C228" i="3"/>
  <c r="F228" i="3"/>
  <c r="D228" i="3"/>
  <c r="E228" i="3"/>
  <c r="D232" i="3"/>
  <c r="F232" i="3"/>
  <c r="E232" i="3"/>
  <c r="C232" i="3"/>
  <c r="B155" i="3"/>
  <c r="B180" i="3"/>
  <c r="B230" i="3"/>
  <c r="B262" i="3"/>
  <c r="B294" i="3"/>
  <c r="B326" i="3"/>
  <c r="B358" i="3"/>
  <c r="B159" i="3"/>
  <c r="B154" i="3"/>
  <c r="B179" i="3"/>
  <c r="B195" i="3"/>
  <c r="B207" i="3"/>
  <c r="B218" i="3"/>
  <c r="B227" i="3"/>
  <c r="B235" i="3"/>
  <c r="B243" i="3"/>
  <c r="B251" i="3"/>
  <c r="B259" i="3"/>
  <c r="B267" i="3"/>
  <c r="B275" i="3"/>
  <c r="B283" i="3"/>
  <c r="B291" i="3"/>
  <c r="B299" i="3"/>
  <c r="B307" i="3"/>
  <c r="B315" i="3"/>
  <c r="B323" i="3"/>
  <c r="B331" i="3"/>
  <c r="B339" i="3"/>
  <c r="B347" i="3"/>
  <c r="B355" i="3"/>
  <c r="B363" i="3"/>
  <c r="B130" i="3"/>
  <c r="B146" i="3"/>
  <c r="B254" i="3"/>
  <c r="B190" i="3"/>
  <c r="B198" i="3"/>
  <c r="B232" i="3"/>
  <c r="C236" i="3"/>
  <c r="F236" i="3"/>
  <c r="E236" i="3"/>
  <c r="D236" i="3"/>
  <c r="D240" i="3"/>
  <c r="E240" i="3"/>
  <c r="F240" i="3"/>
  <c r="C240" i="3"/>
  <c r="F244" i="3"/>
  <c r="D244" i="3"/>
  <c r="C244" i="3"/>
  <c r="E244" i="3"/>
  <c r="D248" i="3"/>
  <c r="C248" i="3"/>
  <c r="E248" i="3"/>
  <c r="F248" i="3"/>
  <c r="C252" i="3"/>
  <c r="F252" i="3"/>
  <c r="E252" i="3"/>
  <c r="D252" i="3"/>
  <c r="B222" i="3"/>
  <c r="B350" i="3"/>
  <c r="B351" i="3"/>
  <c r="B126" i="3"/>
  <c r="B158" i="3"/>
  <c r="B201" i="3"/>
  <c r="B203" i="3"/>
  <c r="B209" i="3"/>
  <c r="B236" i="3"/>
  <c r="B244" i="3"/>
  <c r="B252" i="3"/>
  <c r="E256" i="3"/>
  <c r="C256" i="3"/>
  <c r="D256" i="3"/>
  <c r="F256" i="3"/>
  <c r="F260" i="3"/>
  <c r="E260" i="3"/>
  <c r="C260" i="3"/>
  <c r="D260" i="3"/>
  <c r="B260" i="3"/>
  <c r="E264" i="3"/>
  <c r="D264" i="3"/>
  <c r="F264" i="3"/>
  <c r="C264" i="3"/>
  <c r="F268" i="3"/>
  <c r="D268" i="3"/>
  <c r="E268" i="3"/>
  <c r="C268" i="3"/>
  <c r="B268" i="3"/>
  <c r="E272" i="3"/>
  <c r="F272" i="3"/>
  <c r="C272" i="3"/>
  <c r="D272" i="3"/>
  <c r="F276" i="3"/>
  <c r="C276" i="3"/>
  <c r="D276" i="3"/>
  <c r="E276" i="3"/>
  <c r="B276" i="3"/>
  <c r="E280" i="3"/>
  <c r="D280" i="3"/>
  <c r="C280" i="3"/>
  <c r="F280" i="3"/>
  <c r="F284" i="3"/>
  <c r="C284" i="3"/>
  <c r="E284" i="3"/>
  <c r="D284" i="3"/>
  <c r="B284" i="3"/>
  <c r="E288" i="3"/>
  <c r="C288" i="3"/>
  <c r="F288" i="3"/>
  <c r="D288" i="3"/>
  <c r="F292" i="3"/>
  <c r="E292" i="3"/>
  <c r="C292" i="3"/>
  <c r="D292" i="3"/>
  <c r="B292" i="3"/>
  <c r="E296" i="3"/>
  <c r="D296" i="3"/>
  <c r="C296" i="3"/>
  <c r="F296" i="3"/>
  <c r="F300" i="3"/>
  <c r="D300" i="3"/>
  <c r="C300" i="3"/>
  <c r="E300" i="3"/>
  <c r="B300" i="3"/>
  <c r="E304" i="3"/>
  <c r="F304" i="3"/>
  <c r="D304" i="3"/>
  <c r="C304" i="3"/>
  <c r="F308" i="3"/>
  <c r="E308" i="3"/>
  <c r="D308" i="3"/>
  <c r="C308" i="3"/>
  <c r="B308" i="3"/>
  <c r="E312" i="3"/>
  <c r="F312" i="3"/>
  <c r="D312" i="3"/>
  <c r="C312" i="3"/>
  <c r="F316" i="3"/>
  <c r="C316" i="3"/>
  <c r="D316" i="3"/>
  <c r="E316" i="3"/>
  <c r="B316" i="3"/>
  <c r="E320" i="3"/>
  <c r="C320" i="3"/>
  <c r="D320" i="3"/>
  <c r="F320" i="3"/>
  <c r="F324" i="3"/>
  <c r="E324" i="3"/>
  <c r="C324" i="3"/>
  <c r="D324" i="3"/>
  <c r="B324" i="3"/>
  <c r="E328" i="3"/>
  <c r="D328" i="3"/>
  <c r="F328" i="3"/>
  <c r="C328" i="3"/>
  <c r="F332" i="3"/>
  <c r="D332" i="3"/>
  <c r="E332" i="3"/>
  <c r="C332" i="3"/>
  <c r="B332" i="3"/>
  <c r="E336" i="3"/>
  <c r="F336" i="3"/>
  <c r="C336" i="3"/>
  <c r="D336" i="3"/>
  <c r="F340" i="3"/>
  <c r="C340" i="3"/>
  <c r="D340" i="3"/>
  <c r="E340" i="3"/>
  <c r="B340" i="3"/>
  <c r="E344" i="3"/>
  <c r="D344" i="3"/>
  <c r="C344" i="3"/>
  <c r="F344" i="3"/>
  <c r="F348" i="3"/>
  <c r="C348" i="3"/>
  <c r="E348" i="3"/>
  <c r="D348" i="3"/>
  <c r="B348" i="3"/>
  <c r="E352" i="3"/>
  <c r="C352" i="3"/>
  <c r="F352" i="3"/>
  <c r="D352" i="3"/>
  <c r="F356" i="3"/>
  <c r="E356" i="3"/>
  <c r="D356" i="3"/>
  <c r="C356" i="3"/>
  <c r="B356" i="3"/>
  <c r="E360" i="3"/>
  <c r="D360" i="3"/>
  <c r="C360" i="3"/>
  <c r="F360" i="3"/>
  <c r="E199" i="3"/>
  <c r="D199" i="3"/>
  <c r="C199" i="3"/>
  <c r="F199" i="3"/>
  <c r="F221" i="3"/>
  <c r="C221" i="3"/>
  <c r="E221" i="3"/>
  <c r="D221" i="3"/>
  <c r="F237" i="3"/>
  <c r="E237" i="3"/>
  <c r="C237" i="3"/>
  <c r="D237" i="3"/>
  <c r="F253" i="3"/>
  <c r="D253" i="3"/>
  <c r="E253" i="3"/>
  <c r="C253" i="3"/>
  <c r="F269" i="3"/>
  <c r="C269" i="3"/>
  <c r="D269" i="3"/>
  <c r="E269" i="3"/>
  <c r="B269" i="3"/>
  <c r="C285" i="3"/>
  <c r="D285" i="3"/>
  <c r="E285" i="3"/>
  <c r="F285" i="3"/>
  <c r="D301" i="3"/>
  <c r="E301" i="3"/>
  <c r="C301" i="3"/>
  <c r="F301" i="3"/>
  <c r="D317" i="3"/>
  <c r="C317" i="3"/>
  <c r="E317" i="3"/>
  <c r="F317" i="3"/>
  <c r="D333" i="3"/>
  <c r="F333" i="3"/>
  <c r="E333" i="3"/>
  <c r="C333" i="3"/>
  <c r="F349" i="3"/>
  <c r="D349" i="3"/>
  <c r="C349" i="3"/>
  <c r="E349" i="3"/>
  <c r="D175" i="3"/>
  <c r="F175" i="3"/>
  <c r="C175" i="3"/>
  <c r="E175" i="3"/>
  <c r="B175" i="3"/>
  <c r="F183" i="3"/>
  <c r="D183" i="3"/>
  <c r="C183" i="3"/>
  <c r="E183" i="3"/>
  <c r="D191" i="3"/>
  <c r="F191" i="3"/>
  <c r="E191" i="3"/>
  <c r="C191" i="3"/>
  <c r="B191" i="3"/>
  <c r="E205" i="3"/>
  <c r="F205" i="3"/>
  <c r="D205" i="3"/>
  <c r="C205" i="3"/>
  <c r="D215" i="3"/>
  <c r="F215" i="3"/>
  <c r="E215" i="3"/>
  <c r="C215" i="3"/>
  <c r="B215" i="3"/>
  <c r="E225" i="3"/>
  <c r="C225" i="3"/>
  <c r="D225" i="3"/>
  <c r="F225" i="3"/>
  <c r="D229" i="3"/>
  <c r="F229" i="3"/>
  <c r="E229" i="3"/>
  <c r="C229" i="3"/>
  <c r="B229" i="3"/>
  <c r="C233" i="3"/>
  <c r="E233" i="3"/>
  <c r="F233" i="3"/>
  <c r="D233" i="3"/>
  <c r="D241" i="3"/>
  <c r="F241" i="3"/>
  <c r="C241" i="3"/>
  <c r="E241" i="3"/>
  <c r="B241" i="3"/>
  <c r="F245" i="3"/>
  <c r="D245" i="3"/>
  <c r="E245" i="3"/>
  <c r="C245" i="3"/>
  <c r="D249" i="3"/>
  <c r="C249" i="3"/>
  <c r="E249" i="3"/>
  <c r="F249" i="3"/>
  <c r="B249" i="3"/>
  <c r="E257" i="3"/>
  <c r="C257" i="3"/>
  <c r="D257" i="3"/>
  <c r="F257" i="3"/>
  <c r="D261" i="3"/>
  <c r="E261" i="3"/>
  <c r="F261" i="3"/>
  <c r="C261" i="3"/>
  <c r="B261" i="3"/>
  <c r="E265" i="3"/>
  <c r="C265" i="3"/>
  <c r="F265" i="3"/>
  <c r="D265" i="3"/>
  <c r="D273" i="3"/>
  <c r="C273" i="3"/>
  <c r="E273" i="3"/>
  <c r="F273" i="3"/>
  <c r="B273" i="3"/>
  <c r="C277" i="3"/>
  <c r="F277" i="3"/>
  <c r="D277" i="3"/>
  <c r="E277" i="3"/>
  <c r="D281" i="3"/>
  <c r="F281" i="3"/>
  <c r="C281" i="3"/>
  <c r="E281" i="3"/>
  <c r="B281" i="3"/>
  <c r="C289" i="3"/>
  <c r="D289" i="3"/>
  <c r="F289" i="3"/>
  <c r="E289" i="3"/>
  <c r="D293" i="3"/>
  <c r="E293" i="3"/>
  <c r="F293" i="3"/>
  <c r="C293" i="3"/>
  <c r="B293" i="3"/>
  <c r="D305" i="3"/>
  <c r="C305" i="3"/>
  <c r="F305" i="3"/>
  <c r="E305" i="3"/>
  <c r="F321" i="3"/>
  <c r="C321" i="3"/>
  <c r="D321" i="3"/>
  <c r="E321" i="3"/>
  <c r="B321" i="3"/>
  <c r="D337" i="3"/>
  <c r="F337" i="3"/>
  <c r="C337" i="3"/>
  <c r="E337" i="3"/>
  <c r="F353" i="3"/>
  <c r="C353" i="3"/>
  <c r="D353" i="3"/>
  <c r="E353" i="3"/>
  <c r="B353" i="3"/>
  <c r="F210" i="3"/>
  <c r="E210" i="3"/>
  <c r="D210" i="3"/>
  <c r="C210" i="3"/>
  <c r="B210" i="3"/>
  <c r="D309" i="3"/>
  <c r="F309" i="3"/>
  <c r="C309" i="3"/>
  <c r="E309" i="3"/>
  <c r="F325" i="3"/>
  <c r="D325" i="3"/>
  <c r="E325" i="3"/>
  <c r="C325" i="3"/>
  <c r="B325" i="3"/>
  <c r="D341" i="3"/>
  <c r="C341" i="3"/>
  <c r="E341" i="3"/>
  <c r="F341" i="3"/>
  <c r="F357" i="3"/>
  <c r="C357" i="3"/>
  <c r="D357" i="3"/>
  <c r="E357" i="3"/>
  <c r="B357" i="3"/>
  <c r="F345" i="3"/>
  <c r="E345" i="3"/>
  <c r="C345" i="3"/>
  <c r="D345" i="3"/>
  <c r="B345" i="3"/>
  <c r="D297" i="3"/>
  <c r="C297" i="3"/>
  <c r="F297" i="3"/>
  <c r="E297" i="3"/>
  <c r="C313" i="3"/>
  <c r="D313" i="3"/>
  <c r="E313" i="3"/>
  <c r="F313" i="3"/>
  <c r="B313" i="3"/>
  <c r="E329" i="3"/>
  <c r="D329" i="3"/>
  <c r="C329" i="3"/>
  <c r="F329" i="3"/>
  <c r="C361" i="3"/>
  <c r="F361" i="3"/>
  <c r="D361" i="3"/>
  <c r="E361" i="3"/>
  <c r="B361" i="3"/>
  <c r="B212" i="3"/>
  <c r="B318" i="3"/>
  <c r="B142" i="3"/>
  <c r="B137" i="3"/>
  <c r="B174" i="3"/>
  <c r="B228" i="3"/>
  <c r="B240" i="3"/>
  <c r="B280" i="3"/>
  <c r="B312" i="3"/>
  <c r="B344" i="3"/>
  <c r="B141" i="3"/>
  <c r="B199" i="3"/>
  <c r="B205" i="3"/>
  <c r="B257" i="3"/>
  <c r="B166" i="3"/>
  <c r="B182" i="3"/>
  <c r="B214" i="3"/>
  <c r="B224" i="3"/>
  <c r="B248" i="3"/>
  <c r="B264" i="3"/>
  <c r="B288" i="3"/>
  <c r="B225" i="3"/>
  <c r="B286" i="3"/>
  <c r="B219" i="3"/>
  <c r="B304" i="3"/>
  <c r="B328" i="3"/>
  <c r="B352" i="3"/>
  <c r="B333" i="3"/>
  <c r="B245" i="3"/>
  <c r="B277" i="3"/>
  <c r="B157" i="3"/>
  <c r="B272" i="3"/>
  <c r="B296" i="3"/>
  <c r="B320" i="3"/>
  <c r="B183" i="3"/>
  <c r="B233" i="3"/>
  <c r="B265" i="3"/>
  <c r="B221" i="3"/>
  <c r="B301" i="3"/>
  <c r="B309" i="3"/>
  <c r="B189" i="3"/>
  <c r="B297" i="3"/>
  <c r="B253" i="3"/>
  <c r="B285" i="3"/>
  <c r="B305" i="3"/>
  <c r="B169" i="3"/>
  <c r="B349" i="3"/>
  <c r="B173" i="3"/>
  <c r="B329" i="3"/>
  <c r="B360" i="3"/>
  <c r="B256" i="3"/>
  <c r="B337" i="3"/>
  <c r="B237" i="3"/>
  <c r="B359" i="3"/>
  <c r="B336" i="3"/>
  <c r="B289" i="3"/>
  <c r="B341" i="3"/>
  <c r="B317" i="3"/>
  <c r="E125" i="3"/>
  <c r="D125" i="3"/>
  <c r="C125" i="3"/>
  <c r="F125" i="3"/>
  <c r="C127" i="2" l="1"/>
  <c r="C126" i="2"/>
  <c r="C128" i="2" l="1"/>
  <c r="C129" i="2" l="1"/>
  <c r="C130" i="2" l="1"/>
  <c r="C131" i="2" l="1"/>
  <c r="C132" i="2" l="1"/>
  <c r="C133" i="2" l="1"/>
  <c r="C134" i="2" l="1"/>
  <c r="C135" i="2" l="1"/>
  <c r="C136" i="2" l="1"/>
  <c r="C137" i="2" l="1"/>
  <c r="C138" i="2" l="1"/>
  <c r="C139" i="2" l="1"/>
  <c r="C140" i="2" l="1"/>
  <c r="C141" i="2" l="1"/>
  <c r="C142" i="2" l="1"/>
  <c r="C143" i="2" l="1"/>
  <c r="C144" i="2" l="1"/>
  <c r="C145" i="2" l="1"/>
  <c r="C146" i="2" l="1"/>
  <c r="C147" i="2" l="1"/>
  <c r="C148" i="2" l="1"/>
  <c r="C149" i="2" l="1"/>
  <c r="C150" i="2" l="1"/>
  <c r="C151" i="2" l="1"/>
  <c r="C152" i="2" l="1"/>
  <c r="C153" i="2" l="1"/>
  <c r="C154" i="2" l="1"/>
  <c r="C155" i="2" l="1"/>
  <c r="C156" i="2" l="1"/>
  <c r="C157" i="2" l="1"/>
  <c r="C158" i="2" l="1"/>
  <c r="C159" i="2" l="1"/>
  <c r="C160" i="2" l="1"/>
  <c r="C161" i="2" l="1"/>
  <c r="C162" i="2" l="1"/>
  <c r="C163" i="2" l="1"/>
  <c r="C164" i="2" l="1"/>
  <c r="C165" i="2" l="1"/>
  <c r="C166" i="2" l="1"/>
  <c r="C167" i="2" l="1"/>
  <c r="C168" i="2" l="1"/>
  <c r="C169" i="2" l="1"/>
  <c r="C170" i="2" l="1"/>
  <c r="C171" i="2" l="1"/>
  <c r="C172" i="2" l="1"/>
  <c r="C173" i="2" l="1"/>
  <c r="C174" i="2" l="1"/>
  <c r="C175" i="2" l="1"/>
  <c r="C176" i="2" l="1"/>
  <c r="C177" i="2" l="1"/>
  <c r="C178" i="2" l="1"/>
  <c r="C179" i="2" l="1"/>
  <c r="C180" i="2" l="1"/>
  <c r="C181" i="2" l="1"/>
  <c r="C182" i="2" l="1"/>
  <c r="C183" i="2" l="1"/>
  <c r="C184" i="2" l="1"/>
  <c r="D185" i="2" l="1"/>
  <c r="E185" i="2"/>
  <c r="C185" i="2"/>
  <c r="E186" i="2" l="1"/>
  <c r="C186" i="2"/>
  <c r="D186" i="2"/>
  <c r="E187" i="2" l="1"/>
  <c r="D187" i="2"/>
  <c r="C187" i="2"/>
  <c r="C188" i="2" l="1"/>
  <c r="E188" i="2"/>
  <c r="D188" i="2"/>
  <c r="D189" i="2" l="1"/>
  <c r="C189" i="2"/>
  <c r="E189" i="2"/>
  <c r="D190" i="2" l="1"/>
  <c r="E190" i="2"/>
  <c r="C190" i="2"/>
  <c r="E191" i="2" l="1"/>
  <c r="D191" i="2"/>
  <c r="C191" i="2"/>
  <c r="D192" i="2" l="1"/>
  <c r="E192" i="2"/>
  <c r="C192" i="2"/>
  <c r="D193" i="2" l="1"/>
  <c r="C193" i="2"/>
  <c r="E193" i="2"/>
  <c r="D194" i="2" l="1"/>
  <c r="E194" i="2"/>
  <c r="C194" i="2"/>
  <c r="E195" i="2" l="1"/>
  <c r="D195" i="2"/>
  <c r="C195" i="2"/>
  <c r="C196" i="2" l="1"/>
  <c r="E196" i="2"/>
  <c r="D196" i="2"/>
  <c r="C197" i="2" l="1"/>
  <c r="D197" i="2"/>
  <c r="E197" i="2"/>
  <c r="E198" i="2" l="1"/>
  <c r="D198" i="2"/>
  <c r="C198" i="2"/>
  <c r="D199" i="2" l="1"/>
  <c r="C199" i="2"/>
  <c r="E199" i="2"/>
  <c r="E200" i="2" l="1"/>
  <c r="C200" i="2"/>
  <c r="D200" i="2"/>
  <c r="E201" i="2" l="1"/>
  <c r="C201" i="2"/>
  <c r="D201" i="2"/>
  <c r="E202" i="2" l="1"/>
  <c r="C202" i="2"/>
  <c r="D202" i="2"/>
  <c r="D203" i="2" l="1"/>
  <c r="C203" i="2"/>
  <c r="E203" i="2"/>
  <c r="D204" i="2" l="1"/>
  <c r="E204" i="2"/>
  <c r="C204" i="2"/>
  <c r="C205" i="2" l="1"/>
  <c r="D205" i="2"/>
  <c r="E205" i="2"/>
  <c r="E206" i="2" l="1"/>
  <c r="D206" i="2"/>
  <c r="C206" i="2"/>
  <c r="C207" i="2" l="1"/>
  <c r="D207" i="2"/>
  <c r="E207" i="2"/>
  <c r="E208" i="2" l="1"/>
  <c r="C208" i="2"/>
  <c r="D208" i="2"/>
  <c r="E209" i="2" l="1"/>
  <c r="D209" i="2"/>
  <c r="C209" i="2"/>
  <c r="E210" i="2" l="1"/>
  <c r="D210" i="2"/>
  <c r="C210" i="2"/>
  <c r="D211" i="2" l="1"/>
  <c r="E211" i="2"/>
  <c r="C211" i="2"/>
  <c r="E212" i="2" l="1"/>
  <c r="D212" i="2"/>
  <c r="C212" i="2"/>
  <c r="E213" i="2" l="1"/>
  <c r="D213" i="2"/>
  <c r="C213" i="2"/>
  <c r="D214" i="2" l="1"/>
  <c r="E214" i="2"/>
  <c r="C214" i="2"/>
  <c r="C215" i="2" l="1"/>
  <c r="D215" i="2"/>
  <c r="E215" i="2"/>
  <c r="D216" i="2" l="1"/>
  <c r="E216" i="2"/>
  <c r="C216" i="2"/>
  <c r="C217" i="2" l="1"/>
  <c r="E217" i="2"/>
  <c r="D217" i="2"/>
  <c r="D218" i="2" l="1"/>
  <c r="E218" i="2"/>
  <c r="C218" i="2"/>
  <c r="E219" i="2" l="1"/>
  <c r="C219" i="2"/>
  <c r="D219" i="2"/>
  <c r="D220" i="2" l="1"/>
  <c r="E220" i="2"/>
  <c r="C220" i="2"/>
  <c r="E221" i="2" l="1"/>
  <c r="C221" i="2"/>
  <c r="D221" i="2"/>
  <c r="D222" i="2" l="1"/>
  <c r="E222" i="2"/>
  <c r="C222" i="2"/>
  <c r="C223" i="2" l="1"/>
  <c r="D223" i="2"/>
  <c r="E223" i="2"/>
  <c r="D224" i="2" l="1"/>
  <c r="E224" i="2"/>
  <c r="C224" i="2"/>
  <c r="E225" i="2" l="1"/>
  <c r="D225" i="2"/>
  <c r="C225" i="2"/>
  <c r="D226" i="2" l="1"/>
  <c r="E226" i="2"/>
  <c r="C226" i="2"/>
  <c r="D227" i="2" l="1"/>
  <c r="C227" i="2"/>
  <c r="E227" i="2"/>
  <c r="C228" i="2" l="1"/>
  <c r="D228" i="2"/>
  <c r="E228" i="2"/>
  <c r="E229" i="2" l="1"/>
  <c r="C229" i="2"/>
  <c r="D229" i="2"/>
  <c r="C230" i="2" l="1"/>
  <c r="E230" i="2"/>
  <c r="D230" i="2"/>
  <c r="E231" i="2" l="1"/>
  <c r="D231" i="2"/>
  <c r="C231" i="2"/>
  <c r="C232" i="2" l="1"/>
  <c r="E232" i="2"/>
  <c r="D232" i="2"/>
  <c r="D233" i="2" l="1"/>
  <c r="C233" i="2"/>
  <c r="E233" i="2"/>
  <c r="E234" i="2" l="1"/>
  <c r="D234" i="2"/>
  <c r="C234" i="2"/>
  <c r="D235" i="2" l="1"/>
  <c r="C235" i="2"/>
  <c r="E235" i="2"/>
  <c r="D236" i="2" l="1"/>
  <c r="E236" i="2"/>
  <c r="C236" i="2"/>
  <c r="C237" i="2" l="1"/>
  <c r="D237" i="2"/>
  <c r="E237" i="2"/>
  <c r="E238" i="2" l="1"/>
  <c r="C238" i="2"/>
  <c r="D238" i="2"/>
  <c r="D239" i="2" l="1"/>
  <c r="C239" i="2"/>
  <c r="E239" i="2"/>
  <c r="D240" i="2" l="1"/>
  <c r="E240" i="2"/>
  <c r="C240" i="2"/>
  <c r="C241" i="2" l="1"/>
  <c r="E241" i="2"/>
  <c r="D241" i="2"/>
  <c r="E242" i="2" l="1"/>
  <c r="C242" i="2"/>
  <c r="D242" i="2"/>
  <c r="E243" i="2" l="1"/>
  <c r="C243" i="2"/>
  <c r="D243" i="2"/>
  <c r="E244" i="2" l="1"/>
  <c r="D244" i="2"/>
  <c r="C244" i="2"/>
  <c r="C245" i="2" l="1"/>
  <c r="E245" i="2"/>
  <c r="D245" i="2"/>
  <c r="C246" i="2" l="1"/>
  <c r="E246" i="2"/>
  <c r="D246" i="2"/>
  <c r="C247" i="2" l="1"/>
  <c r="E247" i="2"/>
  <c r="D247" i="2"/>
  <c r="D248" i="2" l="1"/>
  <c r="E248" i="2"/>
  <c r="C248" i="2"/>
  <c r="C249" i="2" l="1"/>
  <c r="E249" i="2"/>
  <c r="D249" i="2"/>
  <c r="E250" i="2" l="1"/>
  <c r="D250" i="2"/>
  <c r="C250" i="2"/>
  <c r="C251" i="2" l="1"/>
  <c r="D251" i="2"/>
  <c r="E251" i="2"/>
  <c r="C252" i="2" l="1"/>
  <c r="D252" i="2"/>
  <c r="E252" i="2"/>
  <c r="E253" i="2" l="1"/>
  <c r="C253" i="2"/>
  <c r="D253" i="2"/>
  <c r="C254" i="2" l="1"/>
  <c r="D254" i="2"/>
  <c r="E254" i="2"/>
  <c r="E255" i="2" l="1"/>
  <c r="D255" i="2"/>
  <c r="C255" i="2"/>
  <c r="C256" i="2" l="1"/>
  <c r="D256" i="2"/>
  <c r="E256" i="2"/>
  <c r="C257" i="2" l="1"/>
  <c r="E257" i="2"/>
  <c r="D257" i="2"/>
  <c r="D258" i="2" l="1"/>
  <c r="C258" i="2"/>
  <c r="E258" i="2"/>
  <c r="E259" i="2" l="1"/>
  <c r="D259" i="2"/>
  <c r="C259" i="2"/>
  <c r="E260" i="2" l="1"/>
  <c r="C260" i="2"/>
  <c r="D260" i="2"/>
  <c r="C261" i="2" l="1"/>
  <c r="E261" i="2"/>
  <c r="D261" i="2"/>
  <c r="C262" i="2" l="1"/>
  <c r="D262" i="2"/>
  <c r="E262" i="2"/>
  <c r="E263" i="2" l="1"/>
  <c r="D263" i="2"/>
  <c r="C263" i="2"/>
  <c r="D264" i="2" l="1"/>
  <c r="E264" i="2"/>
  <c r="C264" i="2"/>
  <c r="D265" i="2" l="1"/>
  <c r="E265" i="2"/>
  <c r="C265" i="2"/>
  <c r="D266" i="2" l="1"/>
  <c r="C266" i="2"/>
  <c r="E266" i="2"/>
  <c r="C267" i="2" l="1"/>
  <c r="E267" i="2"/>
  <c r="D267" i="2"/>
  <c r="D268" i="2" l="1"/>
  <c r="E268" i="2"/>
  <c r="C268" i="2"/>
  <c r="E269" i="2" l="1"/>
  <c r="C269" i="2"/>
  <c r="D269" i="2"/>
  <c r="C270" i="2" l="1"/>
  <c r="D270" i="2"/>
  <c r="E270" i="2"/>
  <c r="C271" i="2" l="1"/>
  <c r="E271" i="2"/>
  <c r="D271" i="2"/>
  <c r="C272" i="2" l="1"/>
  <c r="E272" i="2"/>
  <c r="D272" i="2"/>
  <c r="C273" i="2" l="1"/>
  <c r="E273" i="2"/>
  <c r="D273" i="2"/>
  <c r="E274" i="2" l="1"/>
  <c r="C274" i="2"/>
  <c r="D274" i="2"/>
  <c r="E275" i="2" l="1"/>
  <c r="C275" i="2"/>
  <c r="D275" i="2"/>
  <c r="D276" i="2" l="1"/>
  <c r="E276" i="2"/>
  <c r="C276" i="2"/>
  <c r="E277" i="2" l="1"/>
  <c r="D277" i="2"/>
  <c r="C277" i="2"/>
  <c r="C278" i="2" l="1"/>
  <c r="E278" i="2"/>
  <c r="D278" i="2"/>
  <c r="E279" i="2" l="1"/>
  <c r="D279" i="2"/>
  <c r="C279" i="2"/>
  <c r="D280" i="2" l="1"/>
  <c r="C280" i="2"/>
  <c r="E280" i="2"/>
  <c r="D281" i="2" l="1"/>
  <c r="E281" i="2"/>
  <c r="C281" i="2"/>
  <c r="C282" i="2" l="1"/>
  <c r="E282" i="2"/>
  <c r="D282" i="2"/>
  <c r="D283" i="2" l="1"/>
  <c r="C283" i="2"/>
  <c r="E283" i="2"/>
  <c r="C284" i="2" l="1"/>
  <c r="D284" i="2"/>
  <c r="E284" i="2"/>
  <c r="E285" i="2" l="1"/>
  <c r="D285" i="2"/>
  <c r="C285" i="2"/>
  <c r="E286" i="2" l="1"/>
  <c r="D286" i="2"/>
  <c r="C286" i="2"/>
  <c r="E287" i="2" l="1"/>
  <c r="D287" i="2"/>
  <c r="C287" i="2"/>
  <c r="C288" i="2" l="1"/>
  <c r="D288" i="2"/>
  <c r="E288" i="2"/>
  <c r="D289" i="2" l="1"/>
  <c r="E289" i="2"/>
  <c r="C289" i="2"/>
  <c r="C290" i="2" l="1"/>
  <c r="E290" i="2"/>
  <c r="D290" i="2"/>
  <c r="E291" i="2" l="1"/>
  <c r="C291" i="2"/>
  <c r="D291" i="2"/>
  <c r="E292" i="2" l="1"/>
  <c r="C292" i="2"/>
  <c r="D292" i="2"/>
  <c r="E293" i="2" l="1"/>
  <c r="D293" i="2"/>
  <c r="C293" i="2"/>
  <c r="D294" i="2" l="1"/>
  <c r="C294" i="2"/>
  <c r="E294" i="2"/>
  <c r="E295" i="2" l="1"/>
  <c r="D295" i="2"/>
  <c r="C295" i="2"/>
  <c r="E296" i="2" l="1"/>
  <c r="C296" i="2"/>
  <c r="D296" i="2"/>
  <c r="C297" i="2" l="1"/>
  <c r="D297" i="2"/>
  <c r="E297" i="2"/>
  <c r="E298" i="2" l="1"/>
  <c r="D298" i="2"/>
  <c r="C298" i="2"/>
  <c r="D299" i="2" l="1"/>
  <c r="C299" i="2"/>
  <c r="E299" i="2"/>
  <c r="D300" i="2" l="1"/>
  <c r="E300" i="2"/>
  <c r="C300" i="2"/>
  <c r="E301" i="2" l="1"/>
  <c r="D301" i="2"/>
  <c r="C301" i="2"/>
  <c r="E302" i="2" l="1"/>
  <c r="D302" i="2"/>
  <c r="C302" i="2"/>
  <c r="E303" i="2" l="1"/>
  <c r="C303" i="2"/>
  <c r="D303" i="2"/>
  <c r="D304" i="2" l="1"/>
  <c r="E304" i="2"/>
  <c r="C304" i="2"/>
  <c r="E305" i="2" l="1"/>
  <c r="D305" i="2"/>
  <c r="C305" i="2"/>
  <c r="E306" i="2" l="1"/>
  <c r="D306" i="2"/>
  <c r="C306" i="2"/>
  <c r="D307" i="2" l="1"/>
  <c r="C307" i="2"/>
  <c r="E307" i="2"/>
  <c r="C308" i="2" l="1"/>
  <c r="D308" i="2"/>
  <c r="E308" i="2"/>
  <c r="D309" i="2" l="1"/>
  <c r="C309" i="2"/>
  <c r="E309" i="2"/>
  <c r="C310" i="2" l="1"/>
  <c r="E310" i="2"/>
  <c r="D310" i="2"/>
  <c r="D311" i="2" l="1"/>
  <c r="E311" i="2"/>
  <c r="C311" i="2"/>
  <c r="C312" i="2" l="1"/>
  <c r="D312" i="2"/>
  <c r="E312" i="2"/>
  <c r="D313" i="2" l="1"/>
  <c r="E313" i="2"/>
  <c r="C313" i="2"/>
  <c r="C314" i="2" l="1"/>
  <c r="E314" i="2"/>
  <c r="D314" i="2"/>
  <c r="D315" i="2" l="1"/>
  <c r="C315" i="2"/>
  <c r="E315" i="2"/>
  <c r="E316" i="2" l="1"/>
  <c r="C316" i="2"/>
  <c r="D316" i="2"/>
  <c r="D317" i="2" l="1"/>
  <c r="E317" i="2"/>
  <c r="C317" i="2"/>
  <c r="D318" i="2" l="1"/>
  <c r="C318" i="2"/>
  <c r="E318" i="2"/>
  <c r="E319" i="2" l="1"/>
  <c r="D319" i="2"/>
  <c r="C319" i="2"/>
  <c r="E320" i="2" l="1"/>
  <c r="C320" i="2"/>
  <c r="D320" i="2"/>
  <c r="D321" i="2" l="1"/>
  <c r="E321" i="2"/>
  <c r="C321" i="2"/>
  <c r="E322" i="2" l="1"/>
  <c r="D322" i="2"/>
  <c r="C322" i="2"/>
  <c r="E323" i="2" l="1"/>
  <c r="D323" i="2"/>
  <c r="C323" i="2"/>
  <c r="E324" i="2" l="1"/>
  <c r="C324" i="2"/>
  <c r="D324" i="2"/>
  <c r="E325" i="2" l="1"/>
  <c r="C325" i="2"/>
  <c r="D325" i="2"/>
  <c r="C326" i="2" l="1"/>
  <c r="E326" i="2"/>
  <c r="D326" i="2"/>
  <c r="D327" i="2" l="1"/>
  <c r="E327" i="2"/>
  <c r="C327" i="2"/>
  <c r="E328" i="2" l="1"/>
  <c r="C328" i="2"/>
  <c r="D328" i="2"/>
  <c r="D329" i="2" l="1"/>
  <c r="E329" i="2"/>
  <c r="C329" i="2"/>
  <c r="E330" i="2" l="1"/>
  <c r="C330" i="2"/>
  <c r="D330" i="2"/>
  <c r="D331" i="2" l="1"/>
  <c r="C331" i="2"/>
  <c r="E331" i="2"/>
  <c r="D332" i="2" l="1"/>
  <c r="C332" i="2"/>
  <c r="E332" i="2"/>
  <c r="E333" i="2" l="1"/>
  <c r="C333" i="2"/>
  <c r="D333" i="2"/>
  <c r="E334" i="2" l="1"/>
  <c r="D334" i="2"/>
  <c r="C334" i="2"/>
  <c r="D335" i="2" l="1"/>
  <c r="E335" i="2"/>
  <c r="C335" i="2"/>
  <c r="D336" i="2" l="1"/>
  <c r="E336" i="2"/>
  <c r="C336" i="2"/>
  <c r="D337" i="2" l="1"/>
  <c r="E337" i="2"/>
  <c r="C337" i="2"/>
  <c r="C338" i="2" l="1"/>
  <c r="E338" i="2"/>
  <c r="D338" i="2"/>
  <c r="E339" i="2" l="1"/>
  <c r="D339" i="2"/>
  <c r="C339" i="2"/>
  <c r="E340" i="2" l="1"/>
  <c r="C340" i="2"/>
  <c r="D340" i="2"/>
  <c r="E341" i="2" l="1"/>
  <c r="D341" i="2"/>
  <c r="C341" i="2"/>
  <c r="C342" i="2" l="1"/>
  <c r="E342" i="2"/>
  <c r="D342" i="2"/>
  <c r="C343" i="2" l="1"/>
  <c r="D343" i="2"/>
  <c r="E343" i="2"/>
  <c r="E344" i="2" l="1"/>
  <c r="D344" i="2"/>
  <c r="C344" i="2"/>
  <c r="E345" i="2" l="1"/>
  <c r="D345" i="2"/>
  <c r="C345" i="2"/>
  <c r="E346" i="2" l="1"/>
  <c r="D346" i="2"/>
  <c r="C346" i="2"/>
  <c r="D347" i="2" l="1"/>
  <c r="E347" i="2"/>
  <c r="C347" i="2"/>
  <c r="C348" i="2" l="1"/>
  <c r="E348" i="2"/>
  <c r="D348" i="2"/>
  <c r="D349" i="2" l="1"/>
  <c r="C349" i="2"/>
  <c r="E349" i="2"/>
  <c r="E350" i="2" l="1"/>
  <c r="D350" i="2"/>
  <c r="C350" i="2"/>
  <c r="E351" i="2" l="1"/>
  <c r="C351" i="2"/>
  <c r="D351" i="2"/>
  <c r="C352" i="2" l="1"/>
  <c r="E352" i="2"/>
  <c r="D352" i="2"/>
  <c r="C353" i="2" l="1"/>
  <c r="E353" i="2"/>
  <c r="D353" i="2"/>
  <c r="D354" i="2" l="1"/>
  <c r="C354" i="2"/>
  <c r="E354" i="2"/>
  <c r="D355" i="2" l="1"/>
  <c r="C355" i="2"/>
  <c r="E355" i="2"/>
  <c r="C356" i="2" l="1"/>
  <c r="D356" i="2"/>
  <c r="E356" i="2"/>
  <c r="E357" i="2" l="1"/>
  <c r="D357" i="2"/>
  <c r="C357" i="2"/>
  <c r="D358" i="2" l="1"/>
  <c r="E358" i="2"/>
  <c r="C358" i="2"/>
  <c r="E359" i="2" l="1"/>
  <c r="D359" i="2"/>
  <c r="C359" i="2"/>
  <c r="D360" i="2" l="1"/>
  <c r="C360" i="2"/>
  <c r="E360" i="2"/>
  <c r="D361" i="2" l="1"/>
  <c r="C361" i="2"/>
  <c r="E361" i="2"/>
  <c r="C362" i="2" l="1"/>
  <c r="D362" i="2"/>
  <c r="E362" i="2"/>
  <c r="C363" i="2" l="1"/>
  <c r="D363" i="2"/>
  <c r="E363" i="2"/>
  <c r="D364" i="2" l="1"/>
  <c r="C364" i="2"/>
  <c r="E364" i="2"/>
  <c r="D5" i="2" l="1"/>
  <c r="D6" i="2"/>
  <c r="E9" i="2"/>
  <c r="E11" i="2"/>
  <c r="D13" i="2"/>
  <c r="E15" i="2"/>
  <c r="E17" i="2"/>
  <c r="E19" i="2"/>
  <c r="E21" i="2"/>
  <c r="D23" i="2"/>
  <c r="D25" i="2"/>
  <c r="D27" i="2"/>
  <c r="E29" i="2"/>
  <c r="D31" i="2"/>
  <c r="D33" i="2"/>
  <c r="E35" i="2"/>
  <c r="E37" i="2"/>
  <c r="E39" i="2"/>
  <c r="E41" i="2"/>
  <c r="D43" i="2"/>
  <c r="E45" i="2"/>
  <c r="D47" i="2"/>
  <c r="D49" i="2"/>
  <c r="D51" i="2"/>
  <c r="E53" i="2"/>
  <c r="E55" i="2"/>
  <c r="E57" i="2"/>
  <c r="D59" i="2"/>
  <c r="D61" i="2"/>
  <c r="D63" i="2"/>
  <c r="D65" i="2"/>
  <c r="E67" i="2"/>
  <c r="D69" i="2"/>
  <c r="D71" i="2"/>
  <c r="E73" i="2"/>
  <c r="E75" i="2"/>
  <c r="E77" i="2"/>
  <c r="E79" i="2"/>
  <c r="E81" i="2"/>
  <c r="E83" i="2"/>
  <c r="E85" i="2"/>
  <c r="D87" i="2"/>
  <c r="E89" i="2"/>
  <c r="D91" i="2"/>
  <c r="E93" i="2"/>
  <c r="E95" i="2"/>
  <c r="E97" i="2"/>
  <c r="E99" i="2"/>
  <c r="E101" i="2"/>
  <c r="E103" i="2"/>
  <c r="E105" i="2"/>
  <c r="D107" i="2"/>
  <c r="E109" i="2"/>
  <c r="E111" i="2"/>
  <c r="E113" i="2"/>
  <c r="E115" i="2"/>
  <c r="E117" i="2"/>
  <c r="E119" i="2"/>
  <c r="E121" i="2"/>
  <c r="E123" i="2"/>
  <c r="D125" i="2"/>
  <c r="E127" i="2"/>
  <c r="E129" i="2"/>
  <c r="D131" i="2"/>
  <c r="D133" i="2"/>
  <c r="E135" i="2"/>
  <c r="D137" i="2"/>
  <c r="E139" i="2"/>
  <c r="D141" i="2"/>
  <c r="D143" i="2"/>
  <c r="D145" i="2"/>
  <c r="D147" i="2"/>
  <c r="E149" i="2"/>
  <c r="E151" i="2"/>
  <c r="E153" i="2"/>
  <c r="D155" i="2"/>
  <c r="E157" i="2"/>
  <c r="D159" i="2"/>
  <c r="D161" i="2"/>
  <c r="E163" i="2"/>
  <c r="D165" i="2"/>
  <c r="E167" i="2"/>
  <c r="D169" i="2"/>
  <c r="D171" i="2"/>
  <c r="E5" i="2"/>
  <c r="E6" i="2"/>
  <c r="E8" i="2"/>
  <c r="D11" i="2"/>
  <c r="E13" i="2"/>
  <c r="D15" i="2"/>
  <c r="D17" i="2"/>
  <c r="D19" i="2"/>
  <c r="D21" i="2"/>
  <c r="E23" i="2"/>
  <c r="E25" i="2"/>
  <c r="E27" i="2"/>
  <c r="D29" i="2"/>
  <c r="E31" i="2"/>
  <c r="E33" i="2"/>
  <c r="D35" i="2"/>
  <c r="D37" i="2"/>
  <c r="D39" i="2"/>
  <c r="D41" i="2"/>
  <c r="E43" i="2"/>
  <c r="D45" i="2"/>
  <c r="E47" i="2"/>
  <c r="E49" i="2"/>
  <c r="E51" i="2"/>
  <c r="D53" i="2"/>
  <c r="D55" i="2"/>
  <c r="D57" i="2"/>
  <c r="E59" i="2"/>
  <c r="E61" i="2"/>
  <c r="E63" i="2"/>
  <c r="E65" i="2"/>
  <c r="D67" i="2"/>
  <c r="E69" i="2"/>
  <c r="E71" i="2"/>
  <c r="D73" i="2"/>
  <c r="D75" i="2"/>
  <c r="D77" i="2"/>
  <c r="D79" i="2"/>
  <c r="D81" i="2"/>
  <c r="D83" i="2"/>
  <c r="D85" i="2"/>
  <c r="E87" i="2"/>
  <c r="D89" i="2"/>
  <c r="E91" i="2"/>
  <c r="D93" i="2"/>
  <c r="D95" i="2"/>
  <c r="D97" i="2"/>
  <c r="D99" i="2"/>
  <c r="D101" i="2"/>
  <c r="D103" i="2"/>
  <c r="D105" i="2"/>
  <c r="E107" i="2"/>
  <c r="D109" i="2"/>
  <c r="D111" i="2"/>
  <c r="D113" i="2"/>
  <c r="D115" i="2"/>
  <c r="D117" i="2"/>
  <c r="D119" i="2"/>
  <c r="D121" i="2"/>
  <c r="D123" i="2"/>
  <c r="E125" i="2"/>
  <c r="E126" i="2"/>
  <c r="D129" i="2"/>
  <c r="E131" i="2"/>
  <c r="E133" i="2"/>
  <c r="D135" i="2"/>
  <c r="E137" i="2"/>
  <c r="D139" i="2"/>
  <c r="E141" i="2"/>
  <c r="E143" i="2"/>
  <c r="E145" i="2"/>
  <c r="E147" i="2"/>
  <c r="D149" i="2"/>
  <c r="D151" i="2"/>
  <c r="D153" i="2"/>
  <c r="E155" i="2"/>
  <c r="D157" i="2"/>
  <c r="E159" i="2"/>
  <c r="E161" i="2"/>
  <c r="D163" i="2"/>
  <c r="E165" i="2"/>
  <c r="D167" i="2"/>
  <c r="E169" i="2"/>
  <c r="E171" i="2"/>
  <c r="E173" i="2"/>
  <c r="E7" i="2"/>
  <c r="D8" i="2"/>
  <c r="D10" i="2"/>
  <c r="E12" i="2"/>
  <c r="E14" i="2"/>
  <c r="D16" i="2"/>
  <c r="E18" i="2"/>
  <c r="E20" i="2"/>
  <c r="D22" i="2"/>
  <c r="E24" i="2"/>
  <c r="D26" i="2"/>
  <c r="E28" i="2"/>
  <c r="D30" i="2"/>
  <c r="D32" i="2"/>
  <c r="E34" i="2"/>
  <c r="E36" i="2"/>
  <c r="D38" i="2"/>
  <c r="E40" i="2"/>
  <c r="E42" i="2"/>
  <c r="D44" i="2"/>
  <c r="E46" i="2"/>
  <c r="E48" i="2"/>
  <c r="E50" i="2"/>
  <c r="E52" i="2"/>
  <c r="D54" i="2"/>
  <c r="D56" i="2"/>
  <c r="E58" i="2"/>
  <c r="E60" i="2"/>
  <c r="E62" i="2"/>
  <c r="E64" i="2"/>
  <c r="D66" i="2"/>
  <c r="D68" i="2"/>
  <c r="D70" i="2"/>
  <c r="E72" i="2"/>
  <c r="D74" i="2"/>
  <c r="E76" i="2"/>
  <c r="E78" i="2"/>
  <c r="D80" i="2"/>
  <c r="E82" i="2"/>
  <c r="D84" i="2"/>
  <c r="D86" i="2"/>
  <c r="E88" i="2"/>
  <c r="D90" i="2"/>
  <c r="E92" i="2"/>
  <c r="E94" i="2"/>
  <c r="E96" i="2"/>
  <c r="E98" i="2"/>
  <c r="E100" i="2"/>
  <c r="D102" i="2"/>
  <c r="E104" i="2"/>
  <c r="E106" i="2"/>
  <c r="D108" i="2"/>
  <c r="E110" i="2"/>
  <c r="D112" i="2"/>
  <c r="E114" i="2"/>
  <c r="D116" i="2"/>
  <c r="D118" i="2"/>
  <c r="D120" i="2"/>
  <c r="D122" i="2"/>
  <c r="D124" i="2"/>
  <c r="D126" i="2"/>
  <c r="D128" i="2"/>
  <c r="E130" i="2"/>
  <c r="D132" i="2"/>
  <c r="D134" i="2"/>
  <c r="D136" i="2"/>
  <c r="D138" i="2"/>
  <c r="E140" i="2"/>
  <c r="D142" i="2"/>
  <c r="E144" i="2"/>
  <c r="E146" i="2"/>
  <c r="E148" i="2"/>
  <c r="E150" i="2"/>
  <c r="E152" i="2"/>
  <c r="E154" i="2"/>
  <c r="D156" i="2"/>
  <c r="D158" i="2"/>
  <c r="E160" i="2"/>
  <c r="E162" i="2"/>
  <c r="E164" i="2"/>
  <c r="D166" i="2"/>
  <c r="E168" i="2"/>
  <c r="D170" i="2"/>
  <c r="E172" i="2"/>
  <c r="D174" i="2"/>
  <c r="D7" i="2"/>
  <c r="D14" i="2"/>
  <c r="E22" i="2"/>
  <c r="E30" i="2"/>
  <c r="E38" i="2"/>
  <c r="D46" i="2"/>
  <c r="E54" i="2"/>
  <c r="D62" i="2"/>
  <c r="E70" i="2"/>
  <c r="D78" i="2"/>
  <c r="E86" i="2"/>
  <c r="D94" i="2"/>
  <c r="E102" i="2"/>
  <c r="D110" i="2"/>
  <c r="E118" i="2"/>
  <c r="D127" i="2"/>
  <c r="E134" i="2"/>
  <c r="E142" i="2"/>
  <c r="D150" i="2"/>
  <c r="E158" i="2"/>
  <c r="E166" i="2"/>
  <c r="D173" i="2"/>
  <c r="E176" i="2"/>
  <c r="E178" i="2"/>
  <c r="D180" i="2"/>
  <c r="D182" i="2"/>
  <c r="E184" i="2"/>
  <c r="E44" i="2"/>
  <c r="D100" i="2"/>
  <c r="E124" i="2"/>
  <c r="D148" i="2"/>
  <c r="D172" i="2"/>
  <c r="D179" i="2"/>
  <c r="D9" i="2"/>
  <c r="E16" i="2"/>
  <c r="D24" i="2"/>
  <c r="E32" i="2"/>
  <c r="D40" i="2"/>
  <c r="D48" i="2"/>
  <c r="E56" i="2"/>
  <c r="D64" i="2"/>
  <c r="D72" i="2"/>
  <c r="E80" i="2"/>
  <c r="D88" i="2"/>
  <c r="D96" i="2"/>
  <c r="D104" i="2"/>
  <c r="E112" i="2"/>
  <c r="E120" i="2"/>
  <c r="E128" i="2"/>
  <c r="E136" i="2"/>
  <c r="D144" i="2"/>
  <c r="D152" i="2"/>
  <c r="D160" i="2"/>
  <c r="D168" i="2"/>
  <c r="E174" i="2"/>
  <c r="D176" i="2"/>
  <c r="D178" i="2"/>
  <c r="E180" i="2"/>
  <c r="E182" i="2"/>
  <c r="D184" i="2"/>
  <c r="D20" i="2"/>
  <c r="D36" i="2"/>
  <c r="D52" i="2"/>
  <c r="E68" i="2"/>
  <c r="E84" i="2"/>
  <c r="E108" i="2"/>
  <c r="E132" i="2"/>
  <c r="E156" i="2"/>
  <c r="E177" i="2"/>
  <c r="D183" i="2"/>
  <c r="E10" i="2"/>
  <c r="D18" i="2"/>
  <c r="E26" i="2"/>
  <c r="D34" i="2"/>
  <c r="D42" i="2"/>
  <c r="D50" i="2"/>
  <c r="D58" i="2"/>
  <c r="E66" i="2"/>
  <c r="E74" i="2"/>
  <c r="D82" i="2"/>
  <c r="E90" i="2"/>
  <c r="D98" i="2"/>
  <c r="D106" i="2"/>
  <c r="D114" i="2"/>
  <c r="E122" i="2"/>
  <c r="D130" i="2"/>
  <c r="E138" i="2"/>
  <c r="D146" i="2"/>
  <c r="D154" i="2"/>
  <c r="D162" i="2"/>
  <c r="E170" i="2"/>
  <c r="D175" i="2"/>
  <c r="D177" i="2"/>
  <c r="E179" i="2"/>
  <c r="E181" i="2"/>
  <c r="E183" i="2"/>
  <c r="D12" i="2"/>
  <c r="D28" i="2"/>
  <c r="D60" i="2"/>
  <c r="D76" i="2"/>
  <c r="D92" i="2"/>
  <c r="E116" i="2"/>
  <c r="D140" i="2"/>
  <c r="D164" i="2"/>
  <c r="E175" i="2"/>
  <c r="D181" i="2"/>
  <c r="F5" i="2"/>
  <c r="H13" i="2" l="1"/>
  <c r="F6" i="2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I5" i="2" l="1"/>
  <c r="F65" i="2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I6" i="2" l="1"/>
  <c r="F125" i="2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I7" i="2" l="1"/>
  <c r="F185" i="2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I8" i="2" l="1"/>
  <c r="F245" i="2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F257" i="2" s="1"/>
  <c r="F258" i="2" s="1"/>
  <c r="F259" i="2" s="1"/>
  <c r="F260" i="2" s="1"/>
  <c r="F261" i="2" s="1"/>
  <c r="F262" i="2" s="1"/>
  <c r="F263" i="2" s="1"/>
  <c r="F264" i="2" s="1"/>
  <c r="F265" i="2" s="1"/>
  <c r="F266" i="2" s="1"/>
  <c r="F267" i="2" s="1"/>
  <c r="F268" i="2" s="1"/>
  <c r="F269" i="2" s="1"/>
  <c r="F270" i="2" s="1"/>
  <c r="F271" i="2" s="1"/>
  <c r="F272" i="2" s="1"/>
  <c r="F273" i="2" s="1"/>
  <c r="F274" i="2" s="1"/>
  <c r="F275" i="2" s="1"/>
  <c r="F276" i="2" s="1"/>
  <c r="F277" i="2" s="1"/>
  <c r="F278" i="2" s="1"/>
  <c r="F279" i="2" s="1"/>
  <c r="F280" i="2" s="1"/>
  <c r="F281" i="2" s="1"/>
  <c r="F282" i="2" s="1"/>
  <c r="F283" i="2" s="1"/>
  <c r="F284" i="2" s="1"/>
  <c r="F285" i="2" s="1"/>
  <c r="F286" i="2" s="1"/>
  <c r="F287" i="2" s="1"/>
  <c r="F288" i="2" s="1"/>
  <c r="F289" i="2" s="1"/>
  <c r="F290" i="2" s="1"/>
  <c r="F291" i="2" s="1"/>
  <c r="F292" i="2" s="1"/>
  <c r="F293" i="2" s="1"/>
  <c r="F294" i="2" s="1"/>
  <c r="F295" i="2" s="1"/>
  <c r="F296" i="2" s="1"/>
  <c r="F297" i="2" s="1"/>
  <c r="F298" i="2" s="1"/>
  <c r="F299" i="2" s="1"/>
  <c r="F300" i="2" s="1"/>
  <c r="F301" i="2" s="1"/>
  <c r="F302" i="2" s="1"/>
  <c r="F303" i="2" s="1"/>
  <c r="F304" i="2" s="1"/>
  <c r="I9" i="2" l="1"/>
  <c r="F305" i="2"/>
  <c r="F306" i="2" s="1"/>
  <c r="F307" i="2" s="1"/>
  <c r="F308" i="2" s="1"/>
  <c r="F309" i="2" s="1"/>
  <c r="F310" i="2" s="1"/>
  <c r="F311" i="2" s="1"/>
  <c r="F312" i="2" s="1"/>
  <c r="F313" i="2" s="1"/>
  <c r="F314" i="2" s="1"/>
  <c r="F315" i="2" s="1"/>
  <c r="F316" i="2" s="1"/>
  <c r="F317" i="2" s="1"/>
  <c r="F318" i="2" s="1"/>
  <c r="F319" i="2" s="1"/>
  <c r="F320" i="2" s="1"/>
  <c r="F321" i="2" s="1"/>
  <c r="F322" i="2" s="1"/>
  <c r="F323" i="2" s="1"/>
  <c r="F324" i="2" s="1"/>
  <c r="F325" i="2" s="1"/>
  <c r="F326" i="2" s="1"/>
  <c r="F327" i="2" s="1"/>
  <c r="F328" i="2" s="1"/>
  <c r="F329" i="2" s="1"/>
  <c r="F330" i="2" s="1"/>
  <c r="F331" i="2" s="1"/>
  <c r="F332" i="2" s="1"/>
  <c r="F333" i="2" s="1"/>
  <c r="F334" i="2" s="1"/>
  <c r="F335" i="2" s="1"/>
  <c r="F336" i="2" s="1"/>
  <c r="F337" i="2" s="1"/>
  <c r="F338" i="2" s="1"/>
  <c r="F339" i="2" s="1"/>
  <c r="F340" i="2" s="1"/>
  <c r="F341" i="2" s="1"/>
  <c r="F342" i="2" s="1"/>
  <c r="F343" i="2" s="1"/>
  <c r="F344" i="2" s="1"/>
  <c r="F345" i="2" s="1"/>
  <c r="F346" i="2" s="1"/>
  <c r="F347" i="2" s="1"/>
  <c r="F348" i="2" s="1"/>
  <c r="F349" i="2" s="1"/>
  <c r="F350" i="2" s="1"/>
  <c r="F351" i="2" s="1"/>
  <c r="F352" i="2" s="1"/>
  <c r="F353" i="2" s="1"/>
  <c r="F354" i="2" s="1"/>
  <c r="F355" i="2" s="1"/>
  <c r="F356" i="2" s="1"/>
  <c r="F357" i="2" s="1"/>
  <c r="F358" i="2" s="1"/>
  <c r="F359" i="2" s="1"/>
  <c r="F360" i="2" s="1"/>
  <c r="F361" i="2" s="1"/>
  <c r="F362" i="2" s="1"/>
  <c r="F363" i="2" s="1"/>
</calcChain>
</file>

<file path=xl/sharedStrings.xml><?xml version="1.0" encoding="utf-8"?>
<sst xmlns="http://schemas.openxmlformats.org/spreadsheetml/2006/main" count="71" uniqueCount="60">
  <si>
    <t>The Note</t>
  </si>
  <si>
    <t>Estimated Value</t>
  </si>
  <si>
    <t>Sales Price</t>
  </si>
  <si>
    <t>Principal</t>
  </si>
  <si>
    <t>Interest Rate</t>
  </si>
  <si>
    <t>Term</t>
  </si>
  <si>
    <t>Monthly Pmt</t>
  </si>
  <si>
    <t># Pmts made</t>
  </si>
  <si>
    <t># Pmts Rem</t>
  </si>
  <si>
    <t>UPB</t>
  </si>
  <si>
    <t>Balloon</t>
  </si>
  <si>
    <t>Input</t>
  </si>
  <si>
    <t>Calculated</t>
  </si>
  <si>
    <t>Down Pmt</t>
  </si>
  <si>
    <t>% Down</t>
  </si>
  <si>
    <t>LTV</t>
  </si>
  <si>
    <t>Balance</t>
  </si>
  <si>
    <t>Investor Price</t>
  </si>
  <si>
    <t>Term (mos):</t>
  </si>
  <si>
    <t>Pmt:</t>
  </si>
  <si>
    <t>Partial Price</t>
  </si>
  <si>
    <t>Rate:</t>
  </si>
  <si>
    <t>Pmt Bought:</t>
  </si>
  <si>
    <t>Term Bought:</t>
  </si>
  <si>
    <t>Sales Price:</t>
  </si>
  <si>
    <t>Calculator - Do Not Touch</t>
  </si>
  <si>
    <t>Rate - i</t>
  </si>
  <si>
    <t>Nper - n</t>
  </si>
  <si>
    <t>Pmt</t>
  </si>
  <si>
    <t>PV</t>
  </si>
  <si>
    <t>FV</t>
  </si>
  <si>
    <t>Solving For:</t>
  </si>
  <si>
    <t>PMT</t>
  </si>
  <si>
    <t>FULL AMORTIZATION SCHEDULE</t>
  </si>
  <si>
    <t>Pmt #</t>
  </si>
  <si>
    <t>Payment</t>
  </si>
  <si>
    <t>Interest</t>
  </si>
  <si>
    <t>PARTIAL AMORTIZATION SCHEDULE</t>
  </si>
  <si>
    <t>year 30</t>
  </si>
  <si>
    <t>Balances at 5 Year Intervals</t>
  </si>
  <si>
    <t>5 Years</t>
  </si>
  <si>
    <t>10 Years</t>
  </si>
  <si>
    <t>15 Years</t>
  </si>
  <si>
    <t>20 Years</t>
  </si>
  <si>
    <t>25 Years</t>
  </si>
  <si>
    <t>30 Years</t>
  </si>
  <si>
    <t>Months Rem</t>
  </si>
  <si>
    <t>Begin</t>
  </si>
  <si>
    <t>Rate (Yield):</t>
  </si>
  <si>
    <t>Price:</t>
  </si>
  <si>
    <t>ITV</t>
  </si>
  <si>
    <t>ITV:</t>
  </si>
  <si>
    <t>Balloon Options</t>
  </si>
  <si>
    <t>Option #</t>
  </si>
  <si>
    <t>% of Balloon</t>
  </si>
  <si>
    <t>Yield</t>
  </si>
  <si>
    <t>Price</t>
  </si>
  <si>
    <t># of Pmts Bought</t>
  </si>
  <si>
    <t>Balloon Bal</t>
  </si>
  <si>
    <t>REM PMTS: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</si>
</sst>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$-409]#,##0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i/>
      <sz val="11"/>
      <color theme="0"/>
      <name val="Arial"/>
      <family val="2"/>
    </font>
    <font>
      <sz val="11"/>
      <name val="Arial"/>
      <family val="2"/>
    </font>
    <font>
      <sz val="11"/>
      <color rgb="FF3399FF"/>
      <name val="Arial"/>
      <family val="2"/>
    </font>
    <font>
      <sz val="11"/>
      <color theme="1" tint="0.34998626667073579"/>
      <name val="Arial"/>
      <family val="2"/>
    </font>
    <font>
      <i/>
      <sz val="11"/>
      <color theme="1" tint="0.499984740745262"/>
      <name val="Arial"/>
      <family val="2"/>
    </font>
    <font>
      <i/>
      <sz val="11"/>
      <color theme="1"/>
      <name val="Arial"/>
      <family val="2"/>
    </font>
    <font>
      <i/>
      <sz val="11"/>
      <color theme="1" tint="0.34998626667073579"/>
      <name val="Arial"/>
      <family val="2"/>
    </font>
    <font>
      <b/>
      <sz val="11"/>
      <color rgb="FF3399FF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8"/>
      <color theme="1"/>
      <name val="Arial"/>
      <family val="2"/>
    </font>
    <font>
      <sz val="11"/>
      <color theme="1" tint="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7030A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theme="0" tint="-0.499984740745262"/>
      </bottom>
      <diagonal/>
    </border>
    <border>
      <left style="medium">
        <color indexed="64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thick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dotted">
        <color theme="0" tint="-0.34998626667073579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dotted">
        <color theme="0" tint="-0.499984740745262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dotted">
        <color theme="0" tint="-0.499984740745262"/>
      </bottom>
      <diagonal/>
    </border>
    <border>
      <left/>
      <right style="thick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theme="0" tint="-0.499984740745262"/>
      </top>
      <bottom/>
      <diagonal/>
    </border>
    <border>
      <left/>
      <right style="thick">
        <color indexed="64"/>
      </right>
      <top style="dotted">
        <color theme="0" tint="-0.499984740745262"/>
      </top>
      <bottom/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8" borderId="0" xfId="0" applyFont="1" applyFill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10" fontId="8" fillId="7" borderId="8" xfId="2" applyNumberFormat="1" applyFont="1" applyFill="1" applyBorder="1" applyAlignment="1">
      <alignment horizontal="center"/>
    </xf>
    <xf numFmtId="10" fontId="8" fillId="7" borderId="7" xfId="2" applyNumberFormat="1" applyFont="1" applyFill="1" applyBorder="1" applyAlignment="1">
      <alignment horizontal="center"/>
    </xf>
    <xf numFmtId="5" fontId="8" fillId="7" borderId="5" xfId="0" applyNumberFormat="1" applyFont="1" applyFill="1" applyBorder="1" applyAlignment="1">
      <alignment horizontal="center"/>
    </xf>
    <xf numFmtId="0" fontId="3" fillId="8" borderId="22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3" fillId="8" borderId="32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9" fontId="9" fillId="0" borderId="41" xfId="2" applyFont="1" applyBorder="1" applyAlignment="1">
      <alignment horizontal="center"/>
    </xf>
    <xf numFmtId="9" fontId="9" fillId="0" borderId="9" xfId="2" applyFont="1" applyBorder="1" applyAlignment="1">
      <alignment horizontal="center"/>
    </xf>
    <xf numFmtId="9" fontId="9" fillId="0" borderId="42" xfId="2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7" fontId="9" fillId="0" borderId="43" xfId="1" applyNumberFormat="1" applyFont="1" applyBorder="1" applyAlignment="1">
      <alignment horizontal="center"/>
    </xf>
    <xf numFmtId="7" fontId="9" fillId="0" borderId="10" xfId="1" applyNumberFormat="1" applyFont="1" applyBorder="1" applyAlignment="1">
      <alignment horizontal="center"/>
    </xf>
    <xf numFmtId="7" fontId="9" fillId="6" borderId="44" xfId="1" applyNumberFormat="1" applyFont="1" applyFill="1" applyBorder="1" applyAlignment="1">
      <alignment horizontal="center"/>
    </xf>
    <xf numFmtId="7" fontId="9" fillId="0" borderId="43" xfId="0" applyNumberFormat="1" applyFont="1" applyBorder="1" applyAlignment="1">
      <alignment horizontal="center"/>
    </xf>
    <xf numFmtId="8" fontId="9" fillId="6" borderId="10" xfId="0" applyNumberFormat="1" applyFont="1" applyFill="1" applyBorder="1" applyAlignment="1">
      <alignment horizontal="center"/>
    </xf>
    <xf numFmtId="8" fontId="9" fillId="6" borderId="45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10" fillId="3" borderId="1" xfId="0" applyFont="1" applyFill="1" applyBorder="1"/>
    <xf numFmtId="0" fontId="0" fillId="8" borderId="0" xfId="0" applyFill="1"/>
    <xf numFmtId="0" fontId="3" fillId="8" borderId="0" xfId="0" applyFont="1" applyFill="1"/>
    <xf numFmtId="164" fontId="11" fillId="7" borderId="27" xfId="0" applyNumberFormat="1" applyFont="1" applyFill="1" applyBorder="1" applyAlignment="1">
      <alignment horizontal="center" vertical="center"/>
    </xf>
    <xf numFmtId="164" fontId="11" fillId="7" borderId="28" xfId="0" applyNumberFormat="1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8" fontId="11" fillId="7" borderId="28" xfId="0" applyNumberFormat="1" applyFont="1" applyFill="1" applyBorder="1" applyAlignment="1">
      <alignment horizontal="center" vertical="center"/>
    </xf>
    <xf numFmtId="8" fontId="11" fillId="7" borderId="31" xfId="0" applyNumberFormat="1" applyFont="1" applyFill="1" applyBorder="1" applyAlignment="1">
      <alignment horizontal="center" vertical="center"/>
    </xf>
    <xf numFmtId="165" fontId="9" fillId="0" borderId="4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7" fontId="3" fillId="0" borderId="0" xfId="0" applyNumberFormat="1" applyFont="1"/>
    <xf numFmtId="8" fontId="3" fillId="0" borderId="0" xfId="0" applyNumberFormat="1" applyFont="1"/>
    <xf numFmtId="0" fontId="0" fillId="0" borderId="50" xfId="0" applyBorder="1"/>
    <xf numFmtId="0" fontId="0" fillId="0" borderId="51" xfId="0" applyBorder="1"/>
    <xf numFmtId="0" fontId="0" fillId="0" borderId="8" xfId="0" applyBorder="1"/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0" fontId="11" fillId="7" borderId="28" xfId="2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/>
    </xf>
    <xf numFmtId="7" fontId="3" fillId="6" borderId="0" xfId="0" applyNumberFormat="1" applyFont="1" applyFill="1"/>
    <xf numFmtId="8" fontId="3" fillId="6" borderId="0" xfId="0" applyNumberFormat="1" applyFont="1" applyFill="1"/>
    <xf numFmtId="0" fontId="6" fillId="0" borderId="0" xfId="0" applyFont="1" applyAlignment="1">
      <alignment horizontal="center"/>
    </xf>
    <xf numFmtId="5" fontId="7" fillId="0" borderId="13" xfId="1" applyNumberFormat="1" applyFont="1" applyBorder="1" applyAlignment="1" applyProtection="1">
      <alignment horizontal="center" vertical="center"/>
      <protection locked="0"/>
    </xf>
    <xf numFmtId="10" fontId="7" fillId="0" borderId="13" xfId="2" applyNumberFormat="1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7" fontId="7" fillId="0" borderId="13" xfId="1" applyNumberFormat="1" applyFont="1" applyBorder="1" applyAlignment="1" applyProtection="1">
      <alignment horizontal="center" vertical="center"/>
      <protection locked="0"/>
    </xf>
    <xf numFmtId="7" fontId="7" fillId="0" borderId="30" xfId="1" applyNumberFormat="1" applyFont="1" applyBorder="1" applyAlignment="1" applyProtection="1">
      <alignment horizontal="center" vertical="center"/>
      <protection locked="0"/>
    </xf>
    <xf numFmtId="5" fontId="14" fillId="11" borderId="12" xfId="1" applyNumberFormat="1" applyFont="1" applyFill="1" applyBorder="1" applyAlignment="1" applyProtection="1">
      <alignment horizontal="center" vertical="center"/>
      <protection locked="0"/>
    </xf>
    <xf numFmtId="0" fontId="5" fillId="9" borderId="26" xfId="0" applyFont="1" applyFill="1" applyBorder="1" applyAlignment="1">
      <alignment horizontal="center" vertical="center"/>
    </xf>
    <xf numFmtId="0" fontId="5" fillId="9" borderId="29" xfId="0" applyFont="1" applyFill="1" applyBorder="1" applyAlignment="1">
      <alignment horizontal="center" vertical="center"/>
    </xf>
    <xf numFmtId="5" fontId="7" fillId="0" borderId="52" xfId="1" applyNumberFormat="1" applyFont="1" applyBorder="1" applyAlignment="1" applyProtection="1">
      <alignment horizontal="center" vertical="center"/>
      <protection locked="0"/>
    </xf>
    <xf numFmtId="0" fontId="0" fillId="7" borderId="28" xfId="0" applyFill="1" applyBorder="1"/>
    <xf numFmtId="0" fontId="0" fillId="9" borderId="2" xfId="0" applyFill="1" applyBorder="1"/>
    <xf numFmtId="0" fontId="5" fillId="0" borderId="20" xfId="0" applyFont="1" applyBorder="1" applyAlignment="1">
      <alignment horizontal="center" vertical="center"/>
    </xf>
    <xf numFmtId="7" fontId="7" fillId="0" borderId="20" xfId="1" applyNumberFormat="1" applyFont="1" applyFill="1" applyBorder="1" applyAlignment="1" applyProtection="1">
      <alignment horizontal="center" vertical="center"/>
      <protection locked="0"/>
    </xf>
    <xf numFmtId="8" fontId="11" fillId="0" borderId="20" xfId="0" applyNumberFormat="1" applyFont="1" applyBorder="1" applyAlignment="1">
      <alignment horizontal="center" vertical="center"/>
    </xf>
    <xf numFmtId="0" fontId="0" fillId="8" borderId="0" xfId="0" applyFill="1" applyAlignment="1">
      <alignment horizontal="center"/>
    </xf>
    <xf numFmtId="10" fontId="0" fillId="8" borderId="0" xfId="2" applyNumberFormat="1" applyFont="1" applyFill="1" applyBorder="1" applyAlignment="1">
      <alignment horizontal="center"/>
    </xf>
    <xf numFmtId="0" fontId="15" fillId="9" borderId="62" xfId="0" applyFont="1" applyFill="1" applyBorder="1" applyAlignment="1">
      <alignment horizontal="center"/>
    </xf>
    <xf numFmtId="0" fontId="15" fillId="9" borderId="63" xfId="0" applyFont="1" applyFill="1" applyBorder="1" applyAlignment="1">
      <alignment horizontal="center" wrapText="1"/>
    </xf>
    <xf numFmtId="0" fontId="15" fillId="9" borderId="63" xfId="0" applyFont="1" applyFill="1" applyBorder="1" applyAlignment="1">
      <alignment horizontal="center"/>
    </xf>
    <xf numFmtId="0" fontId="15" fillId="9" borderId="64" xfId="0" applyFont="1" applyFill="1" applyBorder="1" applyAlignment="1">
      <alignment horizontal="center" wrapText="1"/>
    </xf>
    <xf numFmtId="0" fontId="16" fillId="8" borderId="0" xfId="0" applyFont="1" applyFill="1" applyAlignment="1">
      <alignment horizontal="left"/>
    </xf>
    <xf numFmtId="0" fontId="16" fillId="8" borderId="0" xfId="0" applyFont="1" applyFill="1" applyAlignment="1">
      <alignment horizontal="right"/>
    </xf>
    <xf numFmtId="9" fontId="3" fillId="8" borderId="0" xfId="2" applyFont="1" applyFill="1"/>
    <xf numFmtId="0" fontId="7" fillId="8" borderId="66" xfId="1" applyNumberFormat="1" applyFont="1" applyFill="1" applyBorder="1" applyAlignment="1" applyProtection="1">
      <alignment horizontal="center" vertical="center"/>
      <protection locked="0"/>
    </xf>
    <xf numFmtId="0" fontId="7" fillId="8" borderId="30" xfId="1" applyNumberFormat="1" applyFont="1" applyFill="1" applyBorder="1" applyAlignment="1" applyProtection="1">
      <alignment horizontal="center" vertical="center"/>
      <protection locked="0"/>
    </xf>
    <xf numFmtId="9" fontId="7" fillId="8" borderId="66" xfId="2" applyFont="1" applyFill="1" applyBorder="1" applyAlignment="1" applyProtection="1">
      <alignment horizontal="center"/>
      <protection locked="0"/>
    </xf>
    <xf numFmtId="0" fontId="7" fillId="8" borderId="13" xfId="0" applyFont="1" applyFill="1" applyBorder="1" applyAlignment="1" applyProtection="1">
      <alignment horizontal="center"/>
      <protection locked="0"/>
    </xf>
    <xf numFmtId="9" fontId="7" fillId="8" borderId="13" xfId="2" applyFont="1" applyFill="1" applyBorder="1" applyAlignment="1" applyProtection="1">
      <alignment horizontal="center"/>
      <protection locked="0"/>
    </xf>
    <xf numFmtId="9" fontId="7" fillId="8" borderId="30" xfId="2" applyFont="1" applyFill="1" applyBorder="1" applyAlignment="1" applyProtection="1">
      <alignment horizontal="center"/>
      <protection locked="0"/>
    </xf>
    <xf numFmtId="44" fontId="17" fillId="7" borderId="69" xfId="1" applyFont="1" applyFill="1" applyBorder="1"/>
    <xf numFmtId="44" fontId="17" fillId="7" borderId="70" xfId="1" applyFont="1" applyFill="1" applyBorder="1"/>
    <xf numFmtId="44" fontId="17" fillId="7" borderId="60" xfId="1" applyFont="1" applyFill="1" applyBorder="1"/>
    <xf numFmtId="0" fontId="7" fillId="8" borderId="65" xfId="0" applyFont="1" applyFill="1" applyBorder="1" applyAlignment="1" applyProtection="1">
      <alignment horizontal="center" vertical="center"/>
      <protection locked="0"/>
    </xf>
    <xf numFmtId="9" fontId="7" fillId="8" borderId="66" xfId="2" applyFont="1" applyFill="1" applyBorder="1" applyAlignment="1" applyProtection="1">
      <alignment horizontal="center" vertical="center"/>
      <protection locked="0"/>
    </xf>
    <xf numFmtId="0" fontId="7" fillId="8" borderId="67" xfId="0" applyFont="1" applyFill="1" applyBorder="1" applyAlignment="1" applyProtection="1">
      <alignment horizontal="center"/>
      <protection locked="0"/>
    </xf>
    <xf numFmtId="0" fontId="7" fillId="8" borderId="59" xfId="0" applyFont="1" applyFill="1" applyBorder="1" applyAlignment="1" applyProtection="1">
      <alignment horizontal="center" vertical="center"/>
      <protection locked="0"/>
    </xf>
    <xf numFmtId="9" fontId="7" fillId="8" borderId="30" xfId="2" applyFont="1" applyFill="1" applyBorder="1" applyAlignment="1" applyProtection="1">
      <alignment horizontal="center" vertical="center"/>
      <protection locked="0"/>
    </xf>
    <xf numFmtId="10" fontId="17" fillId="7" borderId="68" xfId="2" applyNumberFormat="1" applyFont="1" applyFill="1" applyBorder="1" applyAlignment="1">
      <alignment horizontal="center"/>
    </xf>
    <xf numFmtId="10" fontId="17" fillId="7" borderId="10" xfId="2" applyNumberFormat="1" applyFont="1" applyFill="1" applyBorder="1" applyAlignment="1">
      <alignment horizontal="center"/>
    </xf>
    <xf numFmtId="10" fontId="17" fillId="7" borderId="71" xfId="2" applyNumberFormat="1" applyFont="1" applyFill="1" applyBorder="1" applyAlignment="1">
      <alignment horizontal="center"/>
    </xf>
    <xf numFmtId="44" fontId="17" fillId="7" borderId="68" xfId="0" applyNumberFormat="1" applyFont="1" applyFill="1" applyBorder="1"/>
    <xf numFmtId="44" fontId="17" fillId="7" borderId="10" xfId="0" applyNumberFormat="1" applyFont="1" applyFill="1" applyBorder="1"/>
    <xf numFmtId="44" fontId="17" fillId="7" borderId="71" xfId="0" applyNumberFormat="1" applyFont="1" applyFill="1" applyBorder="1"/>
    <xf numFmtId="0" fontId="0" fillId="0" borderId="72" xfId="0" applyBorder="1"/>
    <xf numFmtId="7" fontId="6" fillId="0" borderId="0" xfId="0" applyNumberFormat="1" applyFont="1"/>
    <xf numFmtId="8" fontId="6" fillId="0" borderId="0" xfId="0" applyNumberFormat="1" applyFont="1"/>
    <xf numFmtId="0" fontId="3" fillId="7" borderId="0" xfId="0" applyFont="1" applyFill="1" applyAlignment="1">
      <alignment horizontal="center"/>
    </xf>
    <xf numFmtId="0" fontId="3" fillId="7" borderId="73" xfId="0" applyFont="1" applyFill="1" applyBorder="1" applyAlignment="1">
      <alignment horizontal="center"/>
    </xf>
    <xf numFmtId="0" fontId="3" fillId="7" borderId="47" xfId="0" applyFont="1" applyFill="1" applyBorder="1" applyAlignment="1">
      <alignment horizontal="center"/>
    </xf>
    <xf numFmtId="0" fontId="3" fillId="7" borderId="48" xfId="0" applyFont="1" applyFill="1" applyBorder="1" applyAlignment="1">
      <alignment horizontal="center"/>
    </xf>
    <xf numFmtId="8" fontId="0" fillId="0" borderId="0" xfId="0" applyNumberFormat="1"/>
    <xf numFmtId="10" fontId="3" fillId="7" borderId="61" xfId="2" applyNumberFormat="1" applyFont="1" applyFill="1" applyBorder="1" applyAlignment="1">
      <alignment horizontal="center"/>
    </xf>
    <xf numFmtId="10" fontId="3" fillId="7" borderId="57" xfId="2" applyNumberFormat="1" applyFont="1" applyFill="1" applyBorder="1" applyAlignment="1">
      <alignment horizontal="center"/>
    </xf>
    <xf numFmtId="0" fontId="4" fillId="9" borderId="39" xfId="0" applyFont="1" applyFill="1" applyBorder="1" applyAlignment="1">
      <alignment horizontal="right"/>
    </xf>
    <xf numFmtId="0" fontId="4" fillId="9" borderId="40" xfId="0" applyFont="1" applyFill="1" applyBorder="1" applyAlignment="1">
      <alignment horizontal="right"/>
    </xf>
    <xf numFmtId="7" fontId="7" fillId="0" borderId="17" xfId="0" applyNumberFormat="1" applyFont="1" applyBorder="1" applyAlignment="1" applyProtection="1">
      <alignment horizontal="center"/>
      <protection locked="0"/>
    </xf>
    <xf numFmtId="7" fontId="7" fillId="0" borderId="35" xfId="0" applyNumberFormat="1" applyFont="1" applyBorder="1" applyAlignment="1" applyProtection="1">
      <alignment horizontal="center"/>
      <protection locked="0"/>
    </xf>
    <xf numFmtId="0" fontId="4" fillId="9" borderId="2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53" xfId="0" applyFont="1" applyFill="1" applyBorder="1" applyAlignment="1">
      <alignment horizontal="right"/>
    </xf>
    <xf numFmtId="0" fontId="4" fillId="9" borderId="54" xfId="0" applyFont="1" applyFill="1" applyBorder="1" applyAlignment="1">
      <alignment horizontal="right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38" xfId="0" applyFont="1" applyBorder="1" applyAlignment="1" applyProtection="1">
      <alignment horizontal="center"/>
      <protection locked="0"/>
    </xf>
    <xf numFmtId="10" fontId="3" fillId="7" borderId="15" xfId="2" applyNumberFormat="1" applyFont="1" applyFill="1" applyBorder="1" applyAlignment="1">
      <alignment horizontal="center"/>
    </xf>
    <xf numFmtId="10" fontId="3" fillId="7" borderId="38" xfId="2" applyNumberFormat="1" applyFont="1" applyFill="1" applyBorder="1" applyAlignment="1">
      <alignment horizontal="center"/>
    </xf>
    <xf numFmtId="7" fontId="3" fillId="7" borderId="55" xfId="0" applyNumberFormat="1" applyFont="1" applyFill="1" applyBorder="1" applyAlignment="1">
      <alignment horizontal="center"/>
    </xf>
    <xf numFmtId="0" fontId="3" fillId="7" borderId="56" xfId="0" applyFont="1" applyFill="1" applyBorder="1" applyAlignment="1">
      <alignment horizontal="center"/>
    </xf>
    <xf numFmtId="0" fontId="4" fillId="9" borderId="34" xfId="0" applyFont="1" applyFill="1" applyBorder="1" applyAlignment="1">
      <alignment horizontal="right"/>
    </xf>
    <xf numFmtId="0" fontId="4" fillId="9" borderId="16" xfId="0" applyFont="1" applyFill="1" applyBorder="1" applyAlignment="1">
      <alignment horizontal="right"/>
    </xf>
    <xf numFmtId="0" fontId="4" fillId="9" borderId="36" xfId="0" applyFont="1" applyFill="1" applyBorder="1" applyAlignment="1">
      <alignment horizontal="right"/>
    </xf>
    <xf numFmtId="0" fontId="4" fillId="9" borderId="18" xfId="0" applyFont="1" applyFill="1" applyBorder="1" applyAlignment="1">
      <alignment horizontal="right"/>
    </xf>
    <xf numFmtId="10" fontId="3" fillId="7" borderId="58" xfId="2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/>
    </xf>
    <xf numFmtId="7" fontId="3" fillId="7" borderId="17" xfId="0" applyNumberFormat="1" applyFont="1" applyFill="1" applyBorder="1" applyAlignment="1">
      <alignment horizontal="center"/>
    </xf>
    <xf numFmtId="7" fontId="3" fillId="7" borderId="35" xfId="0" applyNumberFormat="1" applyFont="1" applyFill="1" applyBorder="1" applyAlignment="1">
      <alignment horizontal="center"/>
    </xf>
    <xf numFmtId="0" fontId="7" fillId="8" borderId="14" xfId="0" applyFont="1" applyFill="1" applyBorder="1" applyAlignment="1" applyProtection="1">
      <alignment horizontal="center"/>
      <protection locked="0"/>
    </xf>
    <xf numFmtId="0" fontId="7" fillId="8" borderId="37" xfId="0" applyFont="1" applyFill="1" applyBorder="1" applyAlignment="1" applyProtection="1">
      <alignment horizontal="center"/>
      <protection locked="0"/>
    </xf>
    <xf numFmtId="10" fontId="7" fillId="8" borderId="15" xfId="0" applyNumberFormat="1" applyFont="1" applyFill="1" applyBorder="1" applyAlignment="1" applyProtection="1">
      <alignment horizontal="center"/>
      <protection locked="0"/>
    </xf>
    <xf numFmtId="10" fontId="7" fillId="8" borderId="38" xfId="0" applyNumberFormat="1" applyFont="1" applyFill="1" applyBorder="1" applyAlignment="1" applyProtection="1">
      <alignment horizontal="center"/>
      <protection locked="0"/>
    </xf>
    <xf numFmtId="0" fontId="5" fillId="9" borderId="26" xfId="0" applyFont="1" applyFill="1" applyBorder="1" applyAlignment="1">
      <alignment horizontal="center" vertical="center"/>
    </xf>
    <xf numFmtId="7" fontId="7" fillId="0" borderId="13" xfId="1" applyNumberFormat="1" applyFont="1" applyBorder="1" applyAlignment="1" applyProtection="1">
      <alignment horizontal="center" vertical="center"/>
      <protection locked="0"/>
    </xf>
    <xf numFmtId="8" fontId="11" fillId="7" borderId="28" xfId="0" applyNumberFormat="1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2" fillId="12" borderId="19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2" borderId="21" xfId="0" applyFont="1" applyFill="1" applyBorder="1" applyAlignment="1">
      <alignment horizontal="center" vertical="center"/>
    </xf>
    <xf numFmtId="0" fontId="2" fillId="12" borderId="32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2" fillId="12" borderId="33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7" fontId="0" fillId="0" borderId="47" xfId="0" applyNumberFormat="1" applyBorder="1" applyAlignment="1">
      <alignment horizontal="center"/>
    </xf>
    <xf numFmtId="0" fontId="0" fillId="0" borderId="48" xfId="0" applyBorder="1" applyAlignment="1">
      <alignment horizontal="center"/>
    </xf>
    <xf numFmtId="7" fontId="0" fillId="0" borderId="0" xfId="0" applyNumberFormat="1" applyAlignment="1">
      <alignment horizontal="center"/>
    </xf>
    <xf numFmtId="0" fontId="0" fillId="0" borderId="49" xfId="0" applyBorder="1" applyAlignment="1">
      <alignment horizontal="center"/>
    </xf>
    <xf numFmtId="7" fontId="0" fillId="0" borderId="74" xfId="0" applyNumberFormat="1" applyBorder="1" applyAlignment="1">
      <alignment horizontal="center"/>
    </xf>
    <xf numFmtId="7" fontId="0" fillId="0" borderId="49" xfId="0" applyNumberFormat="1" applyBorder="1" applyAlignment="1">
      <alignment horizontal="center"/>
    </xf>
    <xf numFmtId="7" fontId="0" fillId="0" borderId="5" xfId="0" applyNumberFormat="1" applyBorder="1" applyAlignment="1">
      <alignment horizontal="center"/>
    </xf>
    <xf numFmtId="7" fontId="0" fillId="0" borderId="7" xfId="0" applyNumberForma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99FF"/>
      <color rgb="FF00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Whole Loan vs Partial Sale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v>Full Am</c:v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val>
            <c:numRef>
              <c:f>'Full Am'!$F$4:$F$363</c:f>
              <c:numCache>
                <c:formatCode>"$"#,##0.00_);\("$"#,##0.00\)</c:formatCode>
                <c:ptCount val="360"/>
                <c:pt idx="0">
                  <c:v>72500</c:v>
                </c:pt>
                <c:pt idx="1">
                  <c:v>72250.703799664872</c:v>
                </c:pt>
                <c:pt idx="2">
                  <c:v>72000.161118328077</c:v>
                </c:pt>
                <c:pt idx="3">
                  <c:v>71748.365723584589</c:v>
                </c:pt>
                <c:pt idx="4">
                  <c:v>71495.311351867378</c:v>
                </c:pt>
                <c:pt idx="5">
                  <c:v>71240.991708291593</c:v>
                </c:pt>
                <c:pt idx="6">
                  <c:v>70985.400466497929</c:v>
                </c:pt>
                <c:pt idx="7">
                  <c:v>70728.531268495295</c:v>
                </c:pt>
                <c:pt idx="8">
                  <c:v>70470.377724502643</c:v>
                </c:pt>
                <c:pt idx="9">
                  <c:v>70210.933412790022</c:v>
                </c:pt>
                <c:pt idx="10">
                  <c:v>69950.191879518839</c:v>
                </c:pt>
                <c:pt idx="11">
                  <c:v>69688.146638581311</c:v>
                </c:pt>
                <c:pt idx="12">
                  <c:v>69424.791171439094</c:v>
                </c:pt>
                <c:pt idx="13">
                  <c:v>69160.118926961164</c:v>
                </c:pt>
                <c:pt idx="14">
                  <c:v>68894.123321260849</c:v>
                </c:pt>
                <c:pt idx="15">
                  <c:v>68626.797737532033</c:v>
                </c:pt>
                <c:pt idx="16">
                  <c:v>68358.135525884572</c:v>
                </c:pt>
                <c:pt idx="17">
                  <c:v>68088.130003178871</c:v>
                </c:pt>
                <c:pt idx="18">
                  <c:v>67816.774452859638</c:v>
                </c:pt>
                <c:pt idx="19">
                  <c:v>67544.062124788805</c:v>
                </c:pt>
                <c:pt idx="20">
                  <c:v>67269.986235077624</c:v>
                </c:pt>
                <c:pt idx="21">
                  <c:v>66994.53996591788</c:v>
                </c:pt>
                <c:pt idx="22">
                  <c:v>66717.716465412348</c:v>
                </c:pt>
                <c:pt idx="23">
                  <c:v>66439.508847404286</c:v>
                </c:pt>
                <c:pt idx="24">
                  <c:v>66159.910191306175</c:v>
                </c:pt>
                <c:pt idx="25">
                  <c:v>65878.913541927584</c:v>
                </c:pt>
                <c:pt idx="26">
                  <c:v>65596.511909302091</c:v>
                </c:pt>
                <c:pt idx="27">
                  <c:v>65312.698268513472</c:v>
                </c:pt>
                <c:pt idx="28">
                  <c:v>65027.465559520911</c:v>
                </c:pt>
                <c:pt idx="29">
                  <c:v>64740.806686983386</c:v>
                </c:pt>
                <c:pt idx="30">
                  <c:v>64452.714520083173</c:v>
                </c:pt>
                <c:pt idx="31">
                  <c:v>64163.181892348461</c:v>
                </c:pt>
                <c:pt idx="32">
                  <c:v>63872.201601475077</c:v>
                </c:pt>
                <c:pt idx="33">
                  <c:v>63579.766409147327</c:v>
                </c:pt>
                <c:pt idx="34">
                  <c:v>63285.869040857935</c:v>
                </c:pt>
                <c:pt idx="35">
                  <c:v>62990.502185727099</c:v>
                </c:pt>
                <c:pt idx="36">
                  <c:v>62693.658496320604</c:v>
                </c:pt>
                <c:pt idx="37">
                  <c:v>62395.330588467077</c:v>
                </c:pt>
                <c:pt idx="38">
                  <c:v>62095.511041074285</c:v>
                </c:pt>
                <c:pt idx="39">
                  <c:v>61794.192395944527</c:v>
                </c:pt>
                <c:pt idx="40">
                  <c:v>61491.36715758912</c:v>
                </c:pt>
                <c:pt idx="41">
                  <c:v>61187.02779304194</c:v>
                </c:pt>
                <c:pt idx="42">
                  <c:v>60881.16673167202</c:v>
                </c:pt>
                <c:pt idx="43">
                  <c:v>60573.776364995254</c:v>
                </c:pt>
                <c:pt idx="44">
                  <c:v>60264.849046485106</c:v>
                </c:pt>
                <c:pt idx="45">
                  <c:v>59954.377091382405</c:v>
                </c:pt>
                <c:pt idx="46">
                  <c:v>59642.352776504187</c:v>
                </c:pt>
                <c:pt idx="47">
                  <c:v>59328.768340051582</c:v>
                </c:pt>
                <c:pt idx="48">
                  <c:v>59013.615981416711</c:v>
                </c:pt>
                <c:pt idx="49">
                  <c:v>58696.887860988667</c:v>
                </c:pt>
                <c:pt idx="50">
                  <c:v>58378.576099958482</c:v>
                </c:pt>
                <c:pt idx="51">
                  <c:v>58058.672780123146</c:v>
                </c:pt>
                <c:pt idx="52">
                  <c:v>57737.169943688634</c:v>
                </c:pt>
                <c:pt idx="53">
                  <c:v>57414.05959307195</c:v>
                </c:pt>
                <c:pt idx="54">
                  <c:v>57089.33369070218</c:v>
                </c:pt>
                <c:pt idx="55">
                  <c:v>56762.984158820567</c:v>
                </c:pt>
                <c:pt idx="56">
                  <c:v>56435.002879279542</c:v>
                </c:pt>
                <c:pt idx="57">
                  <c:v>56105.381693340809</c:v>
                </c:pt>
                <c:pt idx="58">
                  <c:v>55774.112401472383</c:v>
                </c:pt>
                <c:pt idx="59">
                  <c:v>55441.186763144615</c:v>
                </c:pt>
                <c:pt idx="60">
                  <c:v>55106.596496625214</c:v>
                </c:pt>
                <c:pt idx="61">
                  <c:v>54770.333278773214</c:v>
                </c:pt>
                <c:pt idx="62">
                  <c:v>54432.388744831951</c:v>
                </c:pt>
                <c:pt idx="63">
                  <c:v>54092.754488220984</c:v>
                </c:pt>
                <c:pt idx="64">
                  <c:v>53751.422060326964</c:v>
                </c:pt>
                <c:pt idx="65">
                  <c:v>53408.382970293475</c:v>
                </c:pt>
                <c:pt idx="66">
                  <c:v>53063.628684809817</c:v>
                </c:pt>
                <c:pt idx="67">
                  <c:v>52717.150627898736</c:v>
                </c:pt>
                <c:pt idx="68">
                  <c:v>52368.940180703103</c:v>
                </c:pt>
                <c:pt idx="69">
                  <c:v>52018.98868127149</c:v>
                </c:pt>
                <c:pt idx="70">
                  <c:v>51667.287424342721</c:v>
                </c:pt>
                <c:pt idx="71">
                  <c:v>51313.827661129311</c:v>
                </c:pt>
                <c:pt idx="72">
                  <c:v>50958.600599099831</c:v>
                </c:pt>
                <c:pt idx="73">
                  <c:v>50601.597401760206</c:v>
                </c:pt>
                <c:pt idx="74">
                  <c:v>50242.809188433879</c:v>
                </c:pt>
                <c:pt idx="75">
                  <c:v>49882.227034040923</c:v>
                </c:pt>
                <c:pt idx="76">
                  <c:v>49519.841968876004</c:v>
                </c:pt>
                <c:pt idx="77">
                  <c:v>49155.644978385259</c:v>
                </c:pt>
                <c:pt idx="78">
                  <c:v>48789.627002942056</c:v>
                </c:pt>
                <c:pt idx="79">
                  <c:v>48421.778937621639</c:v>
                </c:pt>
                <c:pt idx="80">
                  <c:v>48052.091631974617</c:v>
                </c:pt>
                <c:pt idx="81">
                  <c:v>47680.555889799361</c:v>
                </c:pt>
                <c:pt idx="82">
                  <c:v>47307.16246891323</c:v>
                </c:pt>
                <c:pt idx="83">
                  <c:v>46931.902080922671</c:v>
                </c:pt>
                <c:pt idx="84">
                  <c:v>46554.765390992157</c:v>
                </c:pt>
                <c:pt idx="85">
                  <c:v>46175.743017611989</c:v>
                </c:pt>
                <c:pt idx="86">
                  <c:v>45794.825532364921</c:v>
                </c:pt>
                <c:pt idx="87">
                  <c:v>45412.003459691616</c:v>
                </c:pt>
                <c:pt idx="88">
                  <c:v>45027.267276654944</c:v>
                </c:pt>
                <c:pt idx="89">
                  <c:v>44640.607412703088</c:v>
                </c:pt>
                <c:pt idx="90">
                  <c:v>44252.014249431479</c:v>
                </c:pt>
                <c:pt idx="91">
                  <c:v>43861.478120343512</c:v>
                </c:pt>
                <c:pt idx="92">
                  <c:v>43468.989310610101</c:v>
                </c:pt>
                <c:pt idx="93">
                  <c:v>43074.538056828023</c:v>
                </c:pt>
                <c:pt idx="94">
                  <c:v>42678.114546777033</c:v>
                </c:pt>
                <c:pt idx="95">
                  <c:v>42279.708919175791</c:v>
                </c:pt>
                <c:pt idx="96">
                  <c:v>41879.311263436546</c:v>
                </c:pt>
                <c:pt idx="97">
                  <c:v>41476.911619418599</c:v>
                </c:pt>
                <c:pt idx="98">
                  <c:v>41072.499977180567</c:v>
                </c:pt>
                <c:pt idx="99">
                  <c:v>40666.066276731341</c:v>
                </c:pt>
                <c:pt idx="100">
                  <c:v>40257.600407779872</c:v>
                </c:pt>
                <c:pt idx="101">
                  <c:v>39847.092209483642</c:v>
                </c:pt>
                <c:pt idx="102">
                  <c:v>39434.531470195936</c:v>
                </c:pt>
                <c:pt idx="103">
                  <c:v>39019.907927211789</c:v>
                </c:pt>
                <c:pt idx="104">
                  <c:v>38603.211266512721</c:v>
                </c:pt>
                <c:pt idx="105">
                  <c:v>38184.431122510156</c:v>
                </c:pt>
                <c:pt idx="106">
                  <c:v>37763.557077787576</c:v>
                </c:pt>
                <c:pt idx="107">
                  <c:v>37340.578662841384</c:v>
                </c:pt>
                <c:pt idx="108">
                  <c:v>36915.485355820463</c:v>
                </c:pt>
                <c:pt idx="109">
                  <c:v>36488.266582264441</c:v>
                </c:pt>
                <c:pt idx="110">
                  <c:v>36058.911714840637</c:v>
                </c:pt>
                <c:pt idx="111">
                  <c:v>35627.410073079714</c:v>
                </c:pt>
                <c:pt idx="112">
                  <c:v>35193.750923109983</c:v>
                </c:pt>
                <c:pt idx="113">
                  <c:v>34757.923477390403</c:v>
                </c:pt>
                <c:pt idx="114">
                  <c:v>34319.916894442227</c:v>
                </c:pt>
                <c:pt idx="115">
                  <c:v>33879.720278579312</c:v>
                </c:pt>
                <c:pt idx="116">
                  <c:v>33437.32267963708</c:v>
                </c:pt>
                <c:pt idx="117">
                  <c:v>32992.713092700142</c:v>
                </c:pt>
                <c:pt idx="118">
                  <c:v>32545.880457828516</c:v>
                </c:pt>
                <c:pt idx="119">
                  <c:v>32096.813659782532</c:v>
                </c:pt>
                <c:pt idx="120">
                  <c:v>31645.501527746317</c:v>
                </c:pt>
                <c:pt idx="121">
                  <c:v>31191.93283504992</c:v>
                </c:pt>
                <c:pt idx="122">
                  <c:v>30736.096298890043</c:v>
                </c:pt>
                <c:pt idx="123">
                  <c:v>30277.980580049367</c:v>
                </c:pt>
                <c:pt idx="124">
                  <c:v>29817.574282614485</c:v>
                </c:pt>
                <c:pt idx="125">
                  <c:v>29354.865953692432</c:v>
                </c:pt>
                <c:pt idx="126">
                  <c:v>28889.844083125765</c:v>
                </c:pt>
                <c:pt idx="127">
                  <c:v>28422.497103206268</c:v>
                </c:pt>
                <c:pt idx="128">
                  <c:v>27952.813388387171</c:v>
                </c:pt>
                <c:pt idx="129">
                  <c:v>27480.781254993981</c:v>
                </c:pt>
                <c:pt idx="130">
                  <c:v>27006.388960933822</c:v>
                </c:pt>
                <c:pt idx="131">
                  <c:v>26529.624705403363</c:v>
                </c:pt>
                <c:pt idx="132">
                  <c:v>26050.476628595254</c:v>
                </c:pt>
                <c:pt idx="133">
                  <c:v>25568.932811403101</c:v>
                </c:pt>
                <c:pt idx="134">
                  <c:v>25084.981275124988</c:v>
                </c:pt>
                <c:pt idx="135">
                  <c:v>24598.609981165486</c:v>
                </c:pt>
                <c:pt idx="136">
                  <c:v>24109.806830736186</c:v>
                </c:pt>
                <c:pt idx="137">
                  <c:v>23618.559664554741</c:v>
                </c:pt>
                <c:pt idx="138">
                  <c:v>23124.856262542387</c:v>
                </c:pt>
                <c:pt idx="139">
                  <c:v>22628.684343519973</c:v>
                </c:pt>
                <c:pt idx="140">
                  <c:v>22130.031564902445</c:v>
                </c:pt>
                <c:pt idx="141">
                  <c:v>21628.885522391829</c:v>
                </c:pt>
                <c:pt idx="142">
                  <c:v>21125.23374966866</c:v>
                </c:pt>
                <c:pt idx="143">
                  <c:v>20619.063718081874</c:v>
                </c:pt>
                <c:pt idx="144">
                  <c:v>20110.362836337157</c:v>
                </c:pt>
                <c:pt idx="145">
                  <c:v>19599.118450183716</c:v>
                </c:pt>
                <c:pt idx="146">
                  <c:v>19085.317842099506</c:v>
                </c:pt>
                <c:pt idx="147">
                  <c:v>18568.948230974878</c:v>
                </c:pt>
                <c:pt idx="148">
                  <c:v>18049.996771794624</c:v>
                </c:pt>
                <c:pt idx="149">
                  <c:v>17528.450555318468</c:v>
                </c:pt>
                <c:pt idx="150">
                  <c:v>17004.296607759934</c:v>
                </c:pt>
                <c:pt idx="151">
                  <c:v>16477.521890463606</c:v>
                </c:pt>
                <c:pt idx="152">
                  <c:v>15948.113299580797</c:v>
                </c:pt>
                <c:pt idx="153">
                  <c:v>15416.057665743574</c:v>
                </c:pt>
                <c:pt idx="154">
                  <c:v>14881.341753737164</c:v>
                </c:pt>
                <c:pt idx="155">
                  <c:v>14343.952262170722</c:v>
                </c:pt>
                <c:pt idx="156">
                  <c:v>13803.875823146449</c:v>
                </c:pt>
                <c:pt idx="157">
                  <c:v>13261.099001927054</c:v>
                </c:pt>
                <c:pt idx="158">
                  <c:v>12715.608296601562</c:v>
                </c:pt>
                <c:pt idx="159">
                  <c:v>12167.390137749442</c:v>
                </c:pt>
                <c:pt idx="160">
                  <c:v>11616.430888103063</c:v>
                </c:pt>
                <c:pt idx="161">
                  <c:v>11062.716842208451</c:v>
                </c:pt>
                <c:pt idx="162">
                  <c:v>10506.234226084365</c:v>
                </c:pt>
                <c:pt idx="163">
                  <c:v>9946.9691968796596</c:v>
                </c:pt>
                <c:pt idx="164">
                  <c:v>9384.9078425289299</c:v>
                </c:pt>
                <c:pt idx="165">
                  <c:v>8820.0361814064472</c:v>
                </c:pt>
                <c:pt idx="166">
                  <c:v>8252.3401619783526</c:v>
                </c:pt>
                <c:pt idx="167">
                  <c:v>7681.8056624531173</c:v>
                </c:pt>
                <c:pt idx="168">
                  <c:v>7108.4184904302556</c:v>
                </c:pt>
                <c:pt idx="169">
                  <c:v>6532.1643825472802</c:v>
                </c:pt>
                <c:pt idx="170">
                  <c:v>5953.0290041248891</c:v>
                </c:pt>
                <c:pt idx="171">
                  <c:v>5370.9979488103863</c:v>
                </c:pt>
                <c:pt idx="172">
                  <c:v>4786.0567382193112</c:v>
                </c:pt>
                <c:pt idx="173">
                  <c:v>4198.190821575281</c:v>
                </c:pt>
                <c:pt idx="174">
                  <c:v>3607.3855753480302</c:v>
                </c:pt>
                <c:pt idx="175">
                  <c:v>3013.6263028896433</c:v>
                </c:pt>
                <c:pt idx="176">
                  <c:v>2416.8982340689645</c:v>
                </c:pt>
                <c:pt idx="177">
                  <c:v>1817.1865249041821</c:v>
                </c:pt>
                <c:pt idx="178">
                  <c:v>1214.4762571935757</c:v>
                </c:pt>
                <c:pt idx="179">
                  <c:v>608.75243814441637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8-4ED7-82D4-EF50645FF6A4}"/>
            </c:ext>
          </c:extLst>
        </c:ser>
        <c:ser>
          <c:idx val="1"/>
          <c:order val="1"/>
          <c:tx>
            <c:strRef>
              <c:f>'Partial Am'!$A$1:$F$1</c:f>
              <c:strCache>
                <c:ptCount val="1"/>
                <c:pt idx="0">
                  <c:v>PARTIAL AMORTIZATION SCHEDULE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val>
            <c:numRef>
              <c:f>'Partial Am'!$F$4:$F$364</c:f>
              <c:numCache>
                <c:formatCode>"$"#,##0.00_);\("$"#,##0.00\)</c:formatCode>
                <c:ptCount val="361"/>
                <c:pt idx="0">
                  <c:v>27500</c:v>
                </c:pt>
                <c:pt idx="1">
                  <c:v>27163.328110009759</c:v>
                </c:pt>
                <c:pt idx="2">
                  <c:v>26823.287932718194</c:v>
                </c:pt>
                <c:pt idx="3">
                  <c:v>26479.845769560972</c:v>
                </c:pt>
                <c:pt idx="4">
                  <c:v>26132.967584831127</c:v>
                </c:pt>
                <c:pt idx="5">
                  <c:v>25782.61900230607</c:v>
                </c:pt>
                <c:pt idx="6">
                  <c:v>25428.765301840842</c:v>
                </c:pt>
                <c:pt idx="7">
                  <c:v>25071.371415927286</c:v>
                </c:pt>
                <c:pt idx="8">
                  <c:v>24710.401926218805</c:v>
                </c:pt>
                <c:pt idx="9">
                  <c:v>24345.821060020335</c:v>
                </c:pt>
                <c:pt idx="10">
                  <c:v>23977.592686743214</c:v>
                </c:pt>
                <c:pt idx="11">
                  <c:v>23605.680314324578</c:v>
                </c:pt>
                <c:pt idx="12">
                  <c:v>23230.047085610931</c:v>
                </c:pt>
                <c:pt idx="13">
                  <c:v>22850.655774705545</c:v>
                </c:pt>
                <c:pt idx="14">
                  <c:v>22467.468783279302</c:v>
                </c:pt>
                <c:pt idx="15">
                  <c:v>22080.448136844643</c:v>
                </c:pt>
                <c:pt idx="16">
                  <c:v>21689.555480992229</c:v>
                </c:pt>
                <c:pt idx="17">
                  <c:v>21294.752077589947</c:v>
                </c:pt>
                <c:pt idx="18">
                  <c:v>20895.9988009439</c:v>
                </c:pt>
                <c:pt idx="19">
                  <c:v>20493.256133920986</c:v>
                </c:pt>
                <c:pt idx="20">
                  <c:v>20086.484164032681</c:v>
                </c:pt>
                <c:pt idx="21">
                  <c:v>19675.642579479638</c:v>
                </c:pt>
                <c:pt idx="22">
                  <c:v>19260.690665156722</c:v>
                </c:pt>
                <c:pt idx="23">
                  <c:v>18841.587298618073</c:v>
                </c:pt>
                <c:pt idx="24">
                  <c:v>18418.290946001805</c:v>
                </c:pt>
                <c:pt idx="25">
                  <c:v>17990.759657913928</c:v>
                </c:pt>
                <c:pt idx="26">
                  <c:v>17558.951065271081</c:v>
                </c:pt>
                <c:pt idx="27">
                  <c:v>17122.822375101696</c:v>
                </c:pt>
                <c:pt idx="28">
                  <c:v>16682.330366305134</c:v>
                </c:pt>
                <c:pt idx="29">
                  <c:v>16237.431385368403</c:v>
                </c:pt>
                <c:pt idx="30">
                  <c:v>15788.081342040023</c:v>
                </c:pt>
                <c:pt idx="31">
                  <c:v>15334.235704960598</c:v>
                </c:pt>
                <c:pt idx="32">
                  <c:v>14875.849497249688</c:v>
                </c:pt>
                <c:pt idx="33">
                  <c:v>14412.877292048521</c:v>
                </c:pt>
                <c:pt idx="34">
                  <c:v>13945.273208018116</c:v>
                </c:pt>
                <c:pt idx="35">
                  <c:v>13472.990904792361</c:v>
                </c:pt>
                <c:pt idx="36">
                  <c:v>12995.983578385603</c:v>
                </c:pt>
                <c:pt idx="37">
                  <c:v>12514.203956554296</c:v>
                </c:pt>
                <c:pt idx="38">
                  <c:v>12027.604294112238</c:v>
                </c:pt>
                <c:pt idx="39">
                  <c:v>11536.136368198941</c:v>
                </c:pt>
                <c:pt idx="40">
                  <c:v>11039.751473500664</c:v>
                </c:pt>
                <c:pt idx="41">
                  <c:v>10538.400417423634</c:v>
                </c:pt>
                <c:pt idx="42">
                  <c:v>10032.033515218973</c:v>
                </c:pt>
                <c:pt idx="43">
                  <c:v>9520.6005850588535</c:v>
                </c:pt>
                <c:pt idx="44">
                  <c:v>9004.0509430633992</c:v>
                </c:pt>
                <c:pt idx="45">
                  <c:v>8482.3333982778204</c:v>
                </c:pt>
                <c:pt idx="46">
                  <c:v>7955.3962475993039</c:v>
                </c:pt>
                <c:pt idx="47">
                  <c:v>7423.1872706531467</c:v>
                </c:pt>
                <c:pt idx="48">
                  <c:v>6885.6537246176285</c:v>
                </c:pt>
                <c:pt idx="49">
                  <c:v>6342.7423389971073</c:v>
                </c:pt>
                <c:pt idx="50">
                  <c:v>5794.3993103428202</c:v>
                </c:pt>
                <c:pt idx="51">
                  <c:v>5240.5702969208724</c:v>
                </c:pt>
                <c:pt idx="52">
                  <c:v>4681.2004133268747</c:v>
                </c:pt>
                <c:pt idx="53">
                  <c:v>4116.23422504671</c:v>
                </c:pt>
                <c:pt idx="54">
                  <c:v>3545.6157429628747</c:v>
                </c:pt>
                <c:pt idx="55">
                  <c:v>2969.2884178058625</c:v>
                </c:pt>
                <c:pt idx="56">
                  <c:v>2387.1951345500347</c:v>
                </c:pt>
                <c:pt idx="57">
                  <c:v>1799.2782067534231</c:v>
                </c:pt>
                <c:pt idx="58">
                  <c:v>1205.4793708409052</c:v>
                </c:pt>
                <c:pt idx="59">
                  <c:v>605.73978033018318</c:v>
                </c:pt>
                <c:pt idx="60">
                  <c:v>-2.2737367544323206E-12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8-4ED7-82D4-EF50645FF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659008"/>
        <c:axId val="345658616"/>
      </c:areaChart>
      <c:catAx>
        <c:axId val="345659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658616"/>
        <c:crosses val="autoZero"/>
        <c:auto val="1"/>
        <c:lblAlgn val="ctr"/>
        <c:lblOffset val="100"/>
        <c:noMultiLvlLbl val="0"/>
      </c:catAx>
      <c:valAx>
        <c:axId val="345658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65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</xdr:row>
      <xdr:rowOff>142875</xdr:rowOff>
    </xdr:from>
    <xdr:to>
      <xdr:col>12</xdr:col>
      <xdr:colOff>9524</xdr:colOff>
      <xdr:row>23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zoomScale="150" zoomScaleNormal="150" workbookViewId="0">
      <selection activeCell="H15" sqref="H15:I15"/>
    </sheetView>
  </sheetViews>
  <sheetFormatPr defaultRowHeight="15" x14ac:dyDescent="0.25"/>
  <cols>
    <col min="1" max="1" width="12.28515625" customWidth="1"/>
    <col min="2" max="2" width="17.140625" customWidth="1"/>
    <col min="3" max="4" width="17.85546875" customWidth="1"/>
    <col min="5" max="5" width="6.42578125" customWidth="1"/>
    <col min="17" max="18" width="9.140625" style="36"/>
  </cols>
  <sheetData>
    <row r="1" spans="1:16" ht="15.75" thickBot="1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7.5" customHeight="1" thickTop="1" x14ac:dyDescent="0.25">
      <c r="A2" s="36"/>
      <c r="B2" s="132" t="s">
        <v>0</v>
      </c>
      <c r="C2" s="133"/>
      <c r="D2" s="134"/>
      <c r="E2" s="37"/>
      <c r="F2" s="138" t="s">
        <v>17</v>
      </c>
      <c r="G2" s="139"/>
      <c r="H2" s="139"/>
      <c r="I2" s="140"/>
      <c r="J2" s="36"/>
      <c r="K2" s="36"/>
      <c r="L2" s="36"/>
      <c r="M2" s="36"/>
      <c r="N2" s="36"/>
      <c r="O2" s="36"/>
      <c r="P2" s="36"/>
    </row>
    <row r="3" spans="1:16" ht="15.75" thickBot="1" x14ac:dyDescent="0.3">
      <c r="A3" s="36"/>
      <c r="B3" s="135"/>
      <c r="C3" s="136"/>
      <c r="D3" s="137"/>
      <c r="E3" s="37"/>
      <c r="F3" s="141"/>
      <c r="G3" s="142"/>
      <c r="H3" s="142"/>
      <c r="I3" s="143"/>
      <c r="J3" s="36"/>
      <c r="K3" s="36"/>
      <c r="L3" s="36"/>
      <c r="M3" s="36"/>
      <c r="N3" s="36"/>
      <c r="O3" s="36"/>
      <c r="P3" s="36"/>
    </row>
    <row r="4" spans="1:16" ht="6" customHeight="1" thickBot="1" x14ac:dyDescent="0.3">
      <c r="A4" s="36"/>
      <c r="B4" s="13"/>
      <c r="C4" s="9"/>
      <c r="D4" s="14"/>
      <c r="E4" s="37"/>
      <c r="F4" s="17"/>
      <c r="G4" s="8"/>
      <c r="H4" s="8"/>
      <c r="I4" s="18"/>
      <c r="J4" s="36"/>
      <c r="K4" s="36"/>
      <c r="L4" s="36"/>
      <c r="M4" s="36"/>
      <c r="N4" s="36"/>
      <c r="O4" s="36"/>
      <c r="P4" s="36"/>
    </row>
    <row r="5" spans="1:16" ht="15.75" thickBot="1" x14ac:dyDescent="0.3">
      <c r="A5" s="36"/>
      <c r="B5" s="15"/>
      <c r="C5" s="6" t="s">
        <v>11</v>
      </c>
      <c r="D5" s="16" t="s">
        <v>12</v>
      </c>
      <c r="E5" s="37"/>
      <c r="F5" s="127" t="s">
        <v>49</v>
      </c>
      <c r="G5" s="128"/>
      <c r="H5" s="150">
        <f>-PV(H7/12,H6,H8)</f>
        <v>50976.194028511818</v>
      </c>
      <c r="I5" s="151"/>
      <c r="J5" s="36"/>
      <c r="K5" s="73"/>
      <c r="L5" s="36"/>
      <c r="M5" s="36"/>
      <c r="N5" s="36"/>
      <c r="O5" s="36"/>
      <c r="P5" s="36"/>
    </row>
    <row r="6" spans="1:16" ht="15.75" thickBot="1" x14ac:dyDescent="0.3">
      <c r="A6" s="36"/>
      <c r="B6" s="65" t="s">
        <v>1</v>
      </c>
      <c r="C6" s="64">
        <v>79500</v>
      </c>
      <c r="D6" s="38">
        <f>C6</f>
        <v>79500</v>
      </c>
      <c r="E6" s="37"/>
      <c r="F6" s="129" t="s">
        <v>18</v>
      </c>
      <c r="G6" s="130"/>
      <c r="H6" s="152">
        <v>180</v>
      </c>
      <c r="I6" s="153"/>
      <c r="J6" s="36"/>
      <c r="K6" s="74"/>
      <c r="L6" s="36"/>
      <c r="M6" s="36"/>
      <c r="N6" s="36"/>
      <c r="O6" s="36"/>
      <c r="P6" s="36"/>
    </row>
    <row r="7" spans="1:16" ht="15.75" thickBot="1" x14ac:dyDescent="0.3">
      <c r="A7" s="36"/>
      <c r="B7" s="69"/>
      <c r="C7" s="102"/>
      <c r="D7" s="68"/>
      <c r="E7" s="37"/>
      <c r="F7" s="129" t="s">
        <v>48</v>
      </c>
      <c r="G7" s="130"/>
      <c r="H7" s="154">
        <v>0.12</v>
      </c>
      <c r="I7" s="155"/>
      <c r="J7" s="36"/>
      <c r="K7" s="36"/>
      <c r="L7" s="36"/>
      <c r="M7" s="36"/>
      <c r="N7" s="36"/>
      <c r="O7" s="36"/>
      <c r="P7" s="36"/>
    </row>
    <row r="8" spans="1:16" ht="15.75" thickBot="1" x14ac:dyDescent="0.3">
      <c r="A8" s="36"/>
      <c r="B8" s="65" t="s">
        <v>2</v>
      </c>
      <c r="C8" s="67">
        <v>80000</v>
      </c>
      <c r="D8" s="39">
        <f>C8</f>
        <v>80000</v>
      </c>
      <c r="E8" s="37"/>
      <c r="F8" s="119" t="s">
        <v>19</v>
      </c>
      <c r="G8" s="120"/>
      <c r="H8" s="125">
        <f>C12</f>
        <v>611.79999999999995</v>
      </c>
      <c r="I8" s="126"/>
      <c r="J8" s="36"/>
      <c r="K8" s="36"/>
      <c r="L8" s="36"/>
      <c r="M8" s="36"/>
      <c r="N8" s="36"/>
      <c r="O8" s="36"/>
      <c r="P8" s="36"/>
    </row>
    <row r="9" spans="1:16" ht="15.75" thickBot="1" x14ac:dyDescent="0.3">
      <c r="A9" s="36"/>
      <c r="B9" s="65" t="s">
        <v>3</v>
      </c>
      <c r="C9" s="59">
        <v>72500</v>
      </c>
      <c r="D9" s="39">
        <f>C9</f>
        <v>72500</v>
      </c>
      <c r="E9" s="37"/>
      <c r="F9" s="112" t="s">
        <v>51</v>
      </c>
      <c r="G9" s="113"/>
      <c r="H9" s="131">
        <f>H5/C6</f>
        <v>0.64120998778002292</v>
      </c>
      <c r="I9" s="111"/>
      <c r="J9" s="36"/>
      <c r="K9" s="36"/>
      <c r="L9" s="36"/>
      <c r="M9" s="36"/>
      <c r="N9" s="36"/>
      <c r="O9" s="36"/>
      <c r="P9" s="36"/>
    </row>
    <row r="10" spans="1:16" ht="15.75" thickBot="1" x14ac:dyDescent="0.3">
      <c r="A10" s="36"/>
      <c r="B10" s="65" t="s">
        <v>4</v>
      </c>
      <c r="C10" s="60">
        <v>0.06</v>
      </c>
      <c r="D10" s="54">
        <f>C10</f>
        <v>0.06</v>
      </c>
      <c r="E10" s="37"/>
      <c r="F10" s="37"/>
      <c r="G10" s="37"/>
      <c r="H10" s="37"/>
      <c r="I10" s="37"/>
      <c r="J10" s="36"/>
      <c r="K10" s="36"/>
      <c r="L10" s="36"/>
      <c r="M10" s="36"/>
      <c r="N10" s="36"/>
      <c r="O10" s="36"/>
      <c r="P10" s="36"/>
    </row>
    <row r="11" spans="1:16" ht="16.5" thickTop="1" thickBot="1" x14ac:dyDescent="0.3">
      <c r="A11" s="36"/>
      <c r="B11" s="65" t="s">
        <v>5</v>
      </c>
      <c r="C11" s="61">
        <v>180</v>
      </c>
      <c r="D11" s="40">
        <f>C11</f>
        <v>180</v>
      </c>
      <c r="E11" s="37"/>
      <c r="F11" s="144" t="s">
        <v>20</v>
      </c>
      <c r="G11" s="145"/>
      <c r="H11" s="145"/>
      <c r="I11" s="146"/>
      <c r="J11" s="36"/>
      <c r="K11" s="36"/>
      <c r="L11" s="36"/>
      <c r="M11" s="36"/>
      <c r="N11" s="36"/>
      <c r="O11" s="36"/>
      <c r="P11" s="36"/>
    </row>
    <row r="12" spans="1:16" ht="8.25" customHeight="1" thickBot="1" x14ac:dyDescent="0.3">
      <c r="A12" s="36"/>
      <c r="B12" s="156" t="s">
        <v>6</v>
      </c>
      <c r="C12" s="157">
        <v>611.79999999999995</v>
      </c>
      <c r="D12" s="158">
        <f>D46</f>
        <v>611.7962003351272</v>
      </c>
      <c r="E12" s="37"/>
      <c r="F12" s="147"/>
      <c r="G12" s="148"/>
      <c r="H12" s="148"/>
      <c r="I12" s="149"/>
      <c r="J12" s="36"/>
      <c r="K12" s="36"/>
      <c r="L12" s="36"/>
      <c r="M12" s="36"/>
      <c r="N12" s="36"/>
      <c r="O12" s="36"/>
      <c r="P12" s="36"/>
    </row>
    <row r="13" spans="1:16" ht="6" customHeight="1" thickBot="1" x14ac:dyDescent="0.3">
      <c r="A13" s="36"/>
      <c r="B13" s="156"/>
      <c r="C13" s="157"/>
      <c r="D13" s="159"/>
      <c r="E13" s="37"/>
      <c r="F13" s="17"/>
      <c r="G13" s="8"/>
      <c r="H13" s="8"/>
      <c r="I13" s="18"/>
      <c r="J13" s="36"/>
      <c r="K13" s="36"/>
      <c r="L13" s="36"/>
      <c r="M13" s="36"/>
      <c r="N13" s="36"/>
      <c r="O13" s="36"/>
      <c r="P13" s="36"/>
    </row>
    <row r="14" spans="1:16" ht="15.75" thickBot="1" x14ac:dyDescent="0.3">
      <c r="A14" s="36"/>
      <c r="B14" s="65" t="s">
        <v>7</v>
      </c>
      <c r="C14" s="61">
        <v>0</v>
      </c>
      <c r="D14" s="40">
        <f>C14</f>
        <v>0</v>
      </c>
      <c r="E14" s="37"/>
      <c r="F14" s="127" t="s">
        <v>24</v>
      </c>
      <c r="G14" s="128"/>
      <c r="H14" s="114">
        <v>27500</v>
      </c>
      <c r="I14" s="115"/>
      <c r="J14" s="36"/>
      <c r="K14" s="36"/>
      <c r="L14" s="36"/>
      <c r="M14" s="36"/>
      <c r="N14" s="36"/>
      <c r="O14" s="36"/>
      <c r="P14" s="36"/>
    </row>
    <row r="15" spans="1:16" ht="15.75" thickBot="1" x14ac:dyDescent="0.3">
      <c r="A15" s="36"/>
      <c r="B15" s="65" t="s">
        <v>8</v>
      </c>
      <c r="C15" s="61">
        <v>180</v>
      </c>
      <c r="D15" s="40">
        <f>C11-C14</f>
        <v>180</v>
      </c>
      <c r="E15" s="37"/>
      <c r="F15" s="129" t="s">
        <v>23</v>
      </c>
      <c r="G15" s="130"/>
      <c r="H15" s="121">
        <v>60</v>
      </c>
      <c r="I15" s="122"/>
      <c r="J15" s="36"/>
      <c r="K15" s="36"/>
      <c r="L15" s="36"/>
      <c r="M15" s="36"/>
      <c r="N15" s="36"/>
      <c r="O15" s="36"/>
      <c r="P15" s="36"/>
    </row>
    <row r="16" spans="1:16" ht="15.75" thickBot="1" x14ac:dyDescent="0.3">
      <c r="A16" s="36"/>
      <c r="B16" s="65" t="s">
        <v>9</v>
      </c>
      <c r="C16" s="62">
        <v>72500</v>
      </c>
      <c r="D16" s="41">
        <f>C47</f>
        <v>72500.450273640614</v>
      </c>
      <c r="E16" s="37"/>
      <c r="F16" s="129" t="s">
        <v>21</v>
      </c>
      <c r="G16" s="130"/>
      <c r="H16" s="123">
        <f>RATE(H15,H17,-H14)*12</f>
        <v>0.12005590254971481</v>
      </c>
      <c r="I16" s="124"/>
      <c r="J16" s="36"/>
      <c r="K16" s="36"/>
      <c r="L16" s="36"/>
      <c r="M16" s="36"/>
      <c r="N16" s="36"/>
      <c r="O16" s="36"/>
      <c r="P16" s="36"/>
    </row>
    <row r="17" spans="1:16" ht="15.75" thickBot="1" x14ac:dyDescent="0.3">
      <c r="A17" s="36"/>
      <c r="B17" s="66" t="s">
        <v>10</v>
      </c>
      <c r="C17" s="63">
        <v>0</v>
      </c>
      <c r="D17" s="42">
        <f>B48</f>
        <v>-1.1050136426929384</v>
      </c>
      <c r="E17" s="37"/>
      <c r="F17" s="119" t="s">
        <v>22</v>
      </c>
      <c r="G17" s="120"/>
      <c r="H17" s="125">
        <f>C12</f>
        <v>611.79999999999995</v>
      </c>
      <c r="I17" s="126"/>
      <c r="J17" s="36"/>
      <c r="K17" s="36"/>
      <c r="L17" s="36"/>
      <c r="M17" s="36"/>
      <c r="N17" s="36"/>
      <c r="O17" s="36"/>
      <c r="P17" s="36"/>
    </row>
    <row r="18" spans="1:16" ht="16.5" thickTop="1" thickBot="1" x14ac:dyDescent="0.3">
      <c r="A18" s="36"/>
      <c r="B18" s="70"/>
      <c r="C18" s="71"/>
      <c r="D18" s="72"/>
      <c r="E18" s="37"/>
      <c r="F18" s="112" t="s">
        <v>51</v>
      </c>
      <c r="G18" s="113"/>
      <c r="H18" s="110">
        <f>H14/C6</f>
        <v>0.34591194968553457</v>
      </c>
      <c r="I18" s="111"/>
      <c r="J18" s="36"/>
      <c r="K18" s="36"/>
      <c r="L18" s="36"/>
      <c r="M18" s="36"/>
      <c r="N18" s="36"/>
      <c r="O18" s="36"/>
      <c r="P18" s="36"/>
    </row>
    <row r="19" spans="1:16" ht="16.5" thickTop="1" thickBot="1" x14ac:dyDescent="0.3">
      <c r="A19" s="36"/>
      <c r="B19" s="4" t="s">
        <v>13</v>
      </c>
      <c r="C19" s="5" t="s">
        <v>14</v>
      </c>
      <c r="D19" s="3" t="s">
        <v>15</v>
      </c>
      <c r="E19" s="37"/>
      <c r="F19" s="37"/>
      <c r="G19" s="37"/>
      <c r="H19" s="37"/>
      <c r="I19" s="37"/>
      <c r="J19" s="36"/>
      <c r="K19" s="36"/>
      <c r="L19" s="36"/>
      <c r="M19" s="36"/>
      <c r="N19" s="36"/>
      <c r="O19" s="36"/>
      <c r="P19" s="36"/>
    </row>
    <row r="20" spans="1:16" ht="15.75" thickBot="1" x14ac:dyDescent="0.3">
      <c r="A20" s="36"/>
      <c r="B20" s="12">
        <f>C8-C9</f>
        <v>7500</v>
      </c>
      <c r="C20" s="10">
        <f>B20/C8</f>
        <v>9.375E-2</v>
      </c>
      <c r="D20" s="11">
        <f>C16/C6</f>
        <v>0.91194968553459121</v>
      </c>
      <c r="E20" s="37"/>
      <c r="F20" s="37"/>
      <c r="G20" s="37"/>
      <c r="H20" s="37"/>
      <c r="I20" s="37"/>
      <c r="J20" s="36"/>
      <c r="K20" s="36"/>
      <c r="L20" s="36"/>
      <c r="M20" s="36"/>
      <c r="N20" s="36"/>
      <c r="O20" s="36"/>
      <c r="P20" s="36"/>
    </row>
    <row r="21" spans="1:16" x14ac:dyDescent="0.25">
      <c r="A21" s="36"/>
      <c r="E21" s="37"/>
      <c r="F21" s="37"/>
      <c r="G21" s="37"/>
      <c r="H21" s="37"/>
      <c r="I21" s="37"/>
      <c r="J21" s="36"/>
      <c r="K21" s="36"/>
      <c r="L21" s="36"/>
      <c r="M21" s="36"/>
      <c r="N21" s="36"/>
      <c r="O21" s="36"/>
      <c r="P21" s="36"/>
    </row>
    <row r="22" spans="1:16" x14ac:dyDescent="0.25">
      <c r="A22" s="36"/>
      <c r="B22" s="37"/>
      <c r="C22" s="37"/>
      <c r="D22" s="37"/>
      <c r="E22" s="37"/>
      <c r="F22" s="37"/>
      <c r="G22" s="37"/>
      <c r="H22" s="37"/>
      <c r="I22" s="37"/>
      <c r="J22" s="36"/>
      <c r="K22" s="36"/>
      <c r="L22" s="36"/>
      <c r="M22" s="36"/>
      <c r="N22" s="36"/>
      <c r="O22" s="36"/>
      <c r="P22" s="36"/>
    </row>
    <row r="23" spans="1:16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</row>
    <row r="24" spans="1:16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6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spans="1:16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</row>
    <row r="27" spans="1:16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6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16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16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16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</row>
    <row r="32" spans="1:16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1:16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</row>
    <row r="34" spans="1:16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</row>
    <row r="35" spans="1:16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</row>
    <row r="36" spans="1:16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1:16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</row>
    <row r="38" spans="1:16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1:16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0" spans="1:16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1:16" ht="15.75" thickBot="1" x14ac:dyDescent="0.3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</row>
    <row r="42" spans="1:16" ht="15.75" thickBot="1" x14ac:dyDescent="0.3">
      <c r="A42" s="116" t="s">
        <v>25</v>
      </c>
      <c r="B42" s="117"/>
      <c r="C42" s="117"/>
      <c r="D42" s="118"/>
      <c r="E42" s="36"/>
      <c r="F42" s="36"/>
      <c r="G42" s="36"/>
      <c r="H42" s="36"/>
      <c r="I42" s="36"/>
      <c r="J42" s="36"/>
      <c r="K42" s="36"/>
      <c r="L42" s="36"/>
      <c r="M42" s="36"/>
    </row>
    <row r="43" spans="1:16" ht="15.75" customHeight="1" thickBot="1" x14ac:dyDescent="0.3">
      <c r="A43" s="19" t="s">
        <v>31</v>
      </c>
      <c r="B43" s="20" t="s">
        <v>30</v>
      </c>
      <c r="C43" s="20" t="s">
        <v>29</v>
      </c>
      <c r="D43" s="20" t="s">
        <v>32</v>
      </c>
      <c r="E43" s="36"/>
      <c r="F43" s="36"/>
      <c r="G43" s="36"/>
      <c r="H43" s="36"/>
      <c r="I43" s="36"/>
      <c r="J43" s="36"/>
      <c r="K43" s="36"/>
      <c r="L43" s="36"/>
      <c r="M43" s="36"/>
    </row>
    <row r="44" spans="1:16" ht="15.75" thickBot="1" x14ac:dyDescent="0.3">
      <c r="A44" s="35" t="s">
        <v>26</v>
      </c>
      <c r="B44" s="21">
        <f>C10</f>
        <v>0.06</v>
      </c>
      <c r="C44" s="22">
        <f>C10</f>
        <v>0.06</v>
      </c>
      <c r="D44" s="23">
        <f>C10</f>
        <v>0.06</v>
      </c>
      <c r="E44" s="36"/>
      <c r="F44" s="36"/>
      <c r="G44" s="36"/>
      <c r="H44" s="36"/>
      <c r="I44" s="36"/>
      <c r="J44" s="36"/>
      <c r="K44" s="36"/>
      <c r="L44" s="36"/>
      <c r="M44" s="36"/>
    </row>
    <row r="45" spans="1:16" ht="15.75" thickBot="1" x14ac:dyDescent="0.3">
      <c r="A45" s="35" t="s">
        <v>27</v>
      </c>
      <c r="B45" s="24">
        <f>C11</f>
        <v>180</v>
      </c>
      <c r="C45" s="25">
        <f>D15</f>
        <v>180</v>
      </c>
      <c r="D45" s="26">
        <f>D11</f>
        <v>180</v>
      </c>
      <c r="E45" s="36"/>
      <c r="F45" s="36"/>
      <c r="G45" s="36"/>
      <c r="H45" s="36"/>
      <c r="I45" s="36"/>
      <c r="J45" s="36"/>
      <c r="K45" s="36"/>
      <c r="L45" s="36"/>
      <c r="M45" s="36"/>
    </row>
    <row r="46" spans="1:16" ht="15.75" thickBot="1" x14ac:dyDescent="0.3">
      <c r="A46" s="35" t="s">
        <v>28</v>
      </c>
      <c r="B46" s="27">
        <f>D12</f>
        <v>611.7962003351272</v>
      </c>
      <c r="C46" s="28">
        <f>D12</f>
        <v>611.7962003351272</v>
      </c>
      <c r="D46" s="29">
        <f>PMT(D44/12,D45,-D47,0)</f>
        <v>611.7962003351272</v>
      </c>
      <c r="E46" s="36"/>
      <c r="F46" s="36"/>
      <c r="G46" s="36"/>
      <c r="H46" s="36"/>
      <c r="I46" s="36"/>
      <c r="J46" s="36"/>
      <c r="K46" s="36"/>
      <c r="L46" s="36"/>
      <c r="M46" s="36"/>
    </row>
    <row r="47" spans="1:16" ht="15.75" thickBot="1" x14ac:dyDescent="0.3">
      <c r="A47" s="35" t="s">
        <v>29</v>
      </c>
      <c r="B47" s="30">
        <f>D16</f>
        <v>72500.450273640614</v>
      </c>
      <c r="C47" s="31">
        <f>PV(C44/12,C15,-C12)</f>
        <v>72500.450273640614</v>
      </c>
      <c r="D47" s="43">
        <f>C9</f>
        <v>72500</v>
      </c>
      <c r="E47" s="36"/>
      <c r="F47" s="36"/>
      <c r="G47" s="36"/>
      <c r="H47" s="36"/>
      <c r="I47" s="36"/>
      <c r="J47" s="36"/>
      <c r="K47" s="36"/>
      <c r="L47" s="36"/>
      <c r="M47" s="36"/>
    </row>
    <row r="48" spans="1:16" ht="15.75" thickBot="1" x14ac:dyDescent="0.3">
      <c r="A48" s="35" t="s">
        <v>30</v>
      </c>
      <c r="B48" s="32">
        <f>FV(B44/12,B45,C12,-C9,D49)</f>
        <v>-1.1050136426929384</v>
      </c>
      <c r="C48" s="33">
        <f>C17</f>
        <v>0</v>
      </c>
      <c r="D48" s="34">
        <f>C17</f>
        <v>0</v>
      </c>
      <c r="E48" s="36"/>
      <c r="F48" s="36"/>
      <c r="G48" s="36"/>
      <c r="H48" s="36"/>
      <c r="I48" s="36"/>
      <c r="J48" s="36"/>
      <c r="K48" s="36"/>
      <c r="L48" s="36"/>
      <c r="M48" s="36"/>
    </row>
    <row r="49" spans="1:13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</row>
    <row r="50" spans="1:13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</row>
    <row r="51" spans="1:13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  <row r="52" spans="1:13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4" spans="1:13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</row>
    <row r="55" spans="1:13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</row>
    <row r="56" spans="1:13" x14ac:dyDescent="0.25">
      <c r="E56" s="36"/>
      <c r="F56" s="36"/>
      <c r="G56" s="36"/>
      <c r="H56" s="36"/>
      <c r="I56" s="36"/>
      <c r="J56" s="36"/>
      <c r="K56" s="36"/>
      <c r="L56" s="36"/>
      <c r="M56" s="36"/>
    </row>
  </sheetData>
  <sheetProtection sheet="1" objects="1" scenarios="1" formatCells="0" formatColumns="0" selectLockedCells="1"/>
  <mergeCells count="27">
    <mergeCell ref="B2:D3"/>
    <mergeCell ref="F2:I3"/>
    <mergeCell ref="F11:I12"/>
    <mergeCell ref="H5:I5"/>
    <mergeCell ref="H6:I6"/>
    <mergeCell ref="H7:I7"/>
    <mergeCell ref="H8:I8"/>
    <mergeCell ref="F5:G5"/>
    <mergeCell ref="F9:G9"/>
    <mergeCell ref="F7:G7"/>
    <mergeCell ref="F6:G6"/>
    <mergeCell ref="B12:B13"/>
    <mergeCell ref="C12:C13"/>
    <mergeCell ref="D12:D13"/>
    <mergeCell ref="H18:I18"/>
    <mergeCell ref="F18:G18"/>
    <mergeCell ref="H14:I14"/>
    <mergeCell ref="A42:D42"/>
    <mergeCell ref="F8:G8"/>
    <mergeCell ref="H15:I15"/>
    <mergeCell ref="H16:I16"/>
    <mergeCell ref="H17:I17"/>
    <mergeCell ref="F14:G14"/>
    <mergeCell ref="F15:G15"/>
    <mergeCell ref="F16:G16"/>
    <mergeCell ref="F17:G17"/>
    <mergeCell ref="H9:I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3"/>
  <sheetViews>
    <sheetView zoomScale="140" zoomScaleNormal="140" workbookViewId="0">
      <selection activeCell="B7" sqref="B7"/>
    </sheetView>
  </sheetViews>
  <sheetFormatPr defaultRowHeight="15" x14ac:dyDescent="0.25"/>
  <cols>
    <col min="2" max="2" width="9.28515625" customWidth="1"/>
    <col min="3" max="3" width="11.140625" customWidth="1"/>
    <col min="4" max="4" width="10.5703125" customWidth="1"/>
    <col min="5" max="5" width="12.85546875" customWidth="1"/>
    <col min="6" max="6" width="18.7109375" customWidth="1"/>
    <col min="7" max="7" width="11.7109375" customWidth="1"/>
    <col min="8" max="8" width="18.140625" customWidth="1"/>
  </cols>
  <sheetData>
    <row r="1" spans="1:19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15.75" thickBot="1" x14ac:dyDescent="0.3">
      <c r="A3" s="36"/>
      <c r="B3" s="36"/>
      <c r="C3" s="36"/>
      <c r="D3" s="36"/>
      <c r="E3" s="36"/>
      <c r="F3" s="37"/>
      <c r="G3" s="37"/>
      <c r="H3" s="37"/>
      <c r="I3" s="37"/>
      <c r="J3" s="37"/>
      <c r="K3" s="37"/>
      <c r="L3" s="37"/>
      <c r="M3" s="37"/>
      <c r="N3" s="36"/>
      <c r="O3" s="36"/>
      <c r="P3" s="36"/>
      <c r="Q3" s="36"/>
      <c r="R3" s="36"/>
      <c r="S3" s="36"/>
    </row>
    <row r="4" spans="1:19" ht="15.75" thickTop="1" x14ac:dyDescent="0.25">
      <c r="A4" s="36"/>
      <c r="B4" s="160" t="s">
        <v>52</v>
      </c>
      <c r="C4" s="161"/>
      <c r="D4" s="162"/>
      <c r="E4" s="37"/>
      <c r="F4" s="37"/>
      <c r="G4" s="37"/>
      <c r="H4" s="37"/>
      <c r="I4" s="37"/>
      <c r="J4" s="37"/>
      <c r="K4" s="37"/>
      <c r="L4" s="37"/>
      <c r="M4" s="37"/>
      <c r="N4" s="36"/>
      <c r="O4" s="36"/>
      <c r="P4" s="36"/>
      <c r="Q4" s="36"/>
      <c r="R4" s="36"/>
      <c r="S4" s="36"/>
    </row>
    <row r="5" spans="1:19" ht="15.75" thickBot="1" x14ac:dyDescent="0.3">
      <c r="A5" s="36"/>
      <c r="B5" s="163"/>
      <c r="C5" s="164"/>
      <c r="D5" s="165"/>
      <c r="E5" s="37"/>
      <c r="F5" s="37"/>
      <c r="G5" s="37"/>
      <c r="H5" s="37"/>
      <c r="I5" s="37"/>
      <c r="J5" s="37"/>
      <c r="K5" s="37"/>
      <c r="L5" s="37"/>
      <c r="M5" s="37"/>
      <c r="N5" s="36"/>
      <c r="O5" s="36"/>
      <c r="P5" s="36"/>
      <c r="Q5" s="36"/>
      <c r="R5" s="36"/>
      <c r="S5" s="36"/>
    </row>
    <row r="6" spans="1:19" ht="38.450000000000003" customHeight="1" thickTop="1" thickBot="1" x14ac:dyDescent="0.3">
      <c r="A6" s="36"/>
      <c r="B6" s="75" t="s">
        <v>53</v>
      </c>
      <c r="C6" s="76" t="s">
        <v>57</v>
      </c>
      <c r="D6" s="76" t="s">
        <v>54</v>
      </c>
      <c r="E6" s="77" t="s">
        <v>55</v>
      </c>
      <c r="F6" s="77" t="s">
        <v>56</v>
      </c>
      <c r="G6" s="77" t="s">
        <v>50</v>
      </c>
      <c r="H6" s="78" t="s">
        <v>58</v>
      </c>
      <c r="I6" s="37"/>
      <c r="J6" s="37"/>
      <c r="K6" s="37"/>
      <c r="L6" s="37"/>
      <c r="M6" s="37"/>
      <c r="N6" s="36"/>
      <c r="O6" s="36"/>
      <c r="P6" s="36"/>
      <c r="Q6" s="36"/>
      <c r="R6" s="36"/>
      <c r="S6" s="36"/>
    </row>
    <row r="7" spans="1:19" ht="15.75" thickTop="1" x14ac:dyDescent="0.25">
      <c r="A7" s="36"/>
      <c r="B7" s="91">
        <v>1</v>
      </c>
      <c r="C7" s="82">
        <v>0</v>
      </c>
      <c r="D7" s="92">
        <v>0</v>
      </c>
      <c r="E7" s="84">
        <v>0</v>
      </c>
      <c r="F7" s="99">
        <f>-PV(E7/12,C7,Input!C12,(D7*Input!C17))</f>
        <v>0</v>
      </c>
      <c r="G7" s="96">
        <f>F7/Input!C6</f>
        <v>0</v>
      </c>
      <c r="H7" s="88">
        <f>Input!C17*(1-D7)</f>
        <v>0</v>
      </c>
      <c r="I7" s="37"/>
      <c r="J7" s="37"/>
      <c r="K7" s="37"/>
      <c r="L7" s="37"/>
      <c r="M7" s="37"/>
      <c r="N7" s="36"/>
      <c r="O7" s="36"/>
      <c r="P7" s="36"/>
      <c r="Q7" s="36"/>
      <c r="R7" s="36"/>
      <c r="S7" s="36"/>
    </row>
    <row r="8" spans="1:19" x14ac:dyDescent="0.25">
      <c r="A8" s="36"/>
      <c r="B8" s="93">
        <v>2</v>
      </c>
      <c r="C8" s="85">
        <v>0</v>
      </c>
      <c r="D8" s="86">
        <v>0</v>
      </c>
      <c r="E8" s="86">
        <v>0</v>
      </c>
      <c r="F8" s="100">
        <f>-PV(E7/12,C7,Input!C12,(D8*Input!C17))</f>
        <v>0</v>
      </c>
      <c r="G8" s="97">
        <f>F8/Input!C6</f>
        <v>0</v>
      </c>
      <c r="H8" s="89">
        <f>Input!C17*(1-D8)</f>
        <v>0</v>
      </c>
      <c r="I8" s="37"/>
      <c r="J8" s="37"/>
      <c r="K8" s="37"/>
      <c r="L8" s="37"/>
      <c r="M8" s="37"/>
      <c r="N8" s="36"/>
      <c r="O8" s="36"/>
      <c r="P8" s="36"/>
      <c r="Q8" s="36"/>
      <c r="R8" s="36"/>
      <c r="S8" s="36"/>
    </row>
    <row r="9" spans="1:19" ht="15.75" thickBot="1" x14ac:dyDescent="0.3">
      <c r="A9" s="36"/>
      <c r="B9" s="94">
        <v>3</v>
      </c>
      <c r="C9" s="83">
        <v>0</v>
      </c>
      <c r="D9" s="95">
        <v>0</v>
      </c>
      <c r="E9" s="87">
        <v>0</v>
      </c>
      <c r="F9" s="101">
        <f>-PV(E7/12,C7,Input!C12,(D9*Input!C17))</f>
        <v>0</v>
      </c>
      <c r="G9" s="98">
        <f>F9/Input!C6</f>
        <v>0</v>
      </c>
      <c r="H9" s="90">
        <f>Input!C17*(1-D9)</f>
        <v>0</v>
      </c>
      <c r="I9" s="37"/>
      <c r="J9" s="37"/>
      <c r="K9" s="37"/>
      <c r="L9" s="37"/>
      <c r="M9" s="37"/>
      <c r="N9" s="36"/>
      <c r="O9" s="36"/>
      <c r="P9" s="36"/>
      <c r="Q9" s="36"/>
      <c r="R9" s="36"/>
      <c r="S9" s="36"/>
    </row>
    <row r="10" spans="1:19" ht="15.75" thickTop="1" x14ac:dyDescent="0.25">
      <c r="A10" s="36"/>
      <c r="B10" s="36"/>
      <c r="C10" s="36"/>
      <c r="D10" s="36"/>
      <c r="E10" s="36"/>
      <c r="F10" s="37"/>
      <c r="G10" s="81"/>
      <c r="H10" s="37"/>
      <c r="I10" s="37"/>
      <c r="J10" s="37"/>
      <c r="K10" s="37"/>
      <c r="L10" s="37"/>
      <c r="M10" s="37"/>
      <c r="N10" s="36"/>
      <c r="O10" s="36"/>
      <c r="P10" s="36"/>
      <c r="Q10" s="36"/>
      <c r="R10" s="36"/>
      <c r="S10" s="36"/>
    </row>
    <row r="11" spans="1:19" x14ac:dyDescent="0.25">
      <c r="A11" s="36"/>
      <c r="B11" s="80" t="s">
        <v>59</v>
      </c>
      <c r="C11" s="79">
        <f>Input!C15</f>
        <v>180</v>
      </c>
      <c r="E11" s="36"/>
      <c r="F11" s="37"/>
      <c r="G11" s="37"/>
      <c r="H11" s="37"/>
      <c r="I11" s="37"/>
      <c r="J11" s="37"/>
      <c r="K11" s="37"/>
      <c r="L11" s="37"/>
      <c r="M11" s="37"/>
      <c r="N11" s="36"/>
      <c r="O11" s="36"/>
      <c r="P11" s="36"/>
      <c r="Q11" s="36"/>
      <c r="R11" s="36"/>
      <c r="S11" s="36"/>
    </row>
    <row r="12" spans="1:19" x14ac:dyDescent="0.25">
      <c r="A12" s="36"/>
      <c r="B12" s="37"/>
      <c r="C12" s="37"/>
      <c r="D12" s="37"/>
      <c r="E12" s="36"/>
      <c r="F12" s="37"/>
      <c r="G12" s="37"/>
      <c r="H12" s="37"/>
      <c r="I12" s="37"/>
      <c r="J12" s="37"/>
      <c r="K12" s="37"/>
      <c r="L12" s="37"/>
      <c r="M12" s="37"/>
      <c r="N12" s="36"/>
      <c r="O12" s="36"/>
      <c r="P12" s="36"/>
      <c r="Q12" s="36"/>
      <c r="R12" s="36"/>
      <c r="S12" s="36"/>
    </row>
    <row r="13" spans="1:19" x14ac:dyDescent="0.25">
      <c r="A13" s="36"/>
      <c r="B13" s="36"/>
      <c r="C13" s="36"/>
      <c r="D13" s="36"/>
      <c r="E13" s="36"/>
      <c r="F13" s="37"/>
      <c r="G13" s="37"/>
      <c r="H13" s="37"/>
      <c r="I13" s="37"/>
      <c r="J13" s="37"/>
      <c r="K13" s="37"/>
      <c r="L13" s="37"/>
      <c r="M13" s="37"/>
      <c r="N13" s="36"/>
      <c r="O13" s="36"/>
      <c r="P13" s="36"/>
      <c r="Q13" s="36"/>
      <c r="R13" s="36"/>
      <c r="S13" s="36"/>
    </row>
    <row r="14" spans="1:19" x14ac:dyDescent="0.25">
      <c r="A14" s="36"/>
      <c r="B14" s="36"/>
      <c r="C14" s="36"/>
      <c r="D14" s="36"/>
      <c r="E14" s="36"/>
      <c r="F14" s="37"/>
      <c r="G14" s="37"/>
      <c r="H14" s="37"/>
      <c r="I14" s="37"/>
      <c r="J14" s="37"/>
      <c r="K14" s="37"/>
      <c r="L14" s="37"/>
      <c r="M14" s="37"/>
      <c r="N14" s="36"/>
      <c r="O14" s="36"/>
      <c r="P14" s="36"/>
      <c r="Q14" s="36"/>
      <c r="R14" s="36"/>
      <c r="S14" s="36"/>
    </row>
    <row r="15" spans="1:19" x14ac:dyDescent="0.25">
      <c r="A15" s="36"/>
      <c r="B15" s="36"/>
      <c r="C15" s="36"/>
      <c r="D15" s="36"/>
      <c r="E15" s="36"/>
      <c r="F15" s="37"/>
      <c r="G15" s="37"/>
      <c r="H15" s="37"/>
      <c r="I15" s="37"/>
      <c r="J15" s="37"/>
      <c r="K15" s="37"/>
      <c r="L15" s="37"/>
      <c r="M15" s="37"/>
      <c r="N15" s="36"/>
      <c r="O15" s="36"/>
      <c r="P15" s="36"/>
      <c r="Q15" s="36"/>
      <c r="R15" s="36"/>
      <c r="S15" s="36"/>
    </row>
    <row r="16" spans="1:19" x14ac:dyDescent="0.25">
      <c r="A16" s="36"/>
      <c r="B16" s="36"/>
      <c r="C16" s="36"/>
      <c r="D16" s="36"/>
      <c r="E16" s="36"/>
      <c r="F16" s="37"/>
      <c r="G16" s="37"/>
      <c r="H16" s="37"/>
      <c r="I16" s="37"/>
      <c r="J16" s="37"/>
      <c r="K16" s="37"/>
      <c r="L16" s="37"/>
      <c r="M16" s="37"/>
      <c r="N16" s="36"/>
      <c r="O16" s="36"/>
      <c r="P16" s="36"/>
      <c r="Q16" s="36"/>
      <c r="R16" s="36"/>
      <c r="S16" s="36"/>
    </row>
    <row r="17" spans="1:19" x14ac:dyDescent="0.25">
      <c r="A17" s="36"/>
      <c r="B17" s="36"/>
      <c r="C17" s="36"/>
      <c r="D17" s="36"/>
      <c r="E17" s="36"/>
      <c r="F17" s="37"/>
      <c r="G17" s="37"/>
      <c r="H17" s="37"/>
      <c r="I17" s="37"/>
      <c r="J17" s="37"/>
      <c r="K17" s="37"/>
      <c r="L17" s="37"/>
      <c r="M17" s="37"/>
      <c r="N17" s="36"/>
      <c r="O17" s="36"/>
      <c r="P17" s="36"/>
      <c r="Q17" s="36"/>
      <c r="R17" s="36"/>
      <c r="S17" s="36"/>
    </row>
    <row r="18" spans="1:19" x14ac:dyDescent="0.25">
      <c r="A18" s="36"/>
      <c r="B18" s="36"/>
      <c r="C18" s="36"/>
      <c r="D18" s="36"/>
      <c r="E18" s="36"/>
      <c r="F18" s="37"/>
      <c r="G18" s="37"/>
      <c r="H18" s="37"/>
      <c r="I18" s="37"/>
      <c r="J18" s="37"/>
      <c r="K18" s="37"/>
      <c r="L18" s="37"/>
      <c r="M18" s="37"/>
      <c r="N18" s="36"/>
      <c r="O18" s="36"/>
      <c r="P18" s="36"/>
      <c r="Q18" s="36"/>
      <c r="R18" s="36"/>
      <c r="S18" s="36"/>
    </row>
    <row r="19" spans="1:19" x14ac:dyDescent="0.25">
      <c r="A19" s="36"/>
      <c r="B19" s="36"/>
      <c r="C19" s="36"/>
      <c r="D19" s="36"/>
      <c r="E19" s="36"/>
      <c r="F19" s="37"/>
      <c r="G19" s="37"/>
      <c r="H19" s="37"/>
      <c r="I19" s="37"/>
      <c r="J19" s="37"/>
      <c r="K19" s="37"/>
      <c r="L19" s="37"/>
      <c r="M19" s="37"/>
      <c r="N19" s="36"/>
      <c r="O19" s="36"/>
      <c r="P19" s="36"/>
      <c r="Q19" s="36"/>
      <c r="R19" s="36"/>
      <c r="S19" s="36"/>
    </row>
    <row r="20" spans="1:19" x14ac:dyDescent="0.25">
      <c r="F20" s="1"/>
      <c r="G20" s="1"/>
      <c r="H20" s="1"/>
      <c r="I20" s="1"/>
      <c r="J20" s="1"/>
      <c r="K20" s="1"/>
      <c r="L20" s="37"/>
      <c r="M20" s="37"/>
      <c r="N20" s="36"/>
      <c r="O20" s="36"/>
      <c r="P20" s="36"/>
      <c r="Q20" s="36"/>
      <c r="R20" s="36"/>
      <c r="S20" s="36"/>
    </row>
    <row r="21" spans="1:19" x14ac:dyDescent="0.25">
      <c r="F21" s="1"/>
      <c r="G21" s="1"/>
      <c r="H21" s="1"/>
      <c r="I21" s="1"/>
      <c r="J21" s="1"/>
      <c r="K21" s="1"/>
      <c r="L21" s="1"/>
      <c r="M21" s="1"/>
    </row>
    <row r="22" spans="1:19" x14ac:dyDescent="0.25">
      <c r="F22" s="1"/>
      <c r="G22" s="1"/>
      <c r="H22" s="1"/>
      <c r="I22" s="1"/>
      <c r="J22" s="1"/>
      <c r="K22" s="1"/>
      <c r="L22" s="1"/>
      <c r="M22" s="1"/>
    </row>
    <row r="23" spans="1:19" x14ac:dyDescent="0.25">
      <c r="F23" s="1"/>
      <c r="G23" s="1"/>
      <c r="H23" s="1"/>
      <c r="I23" s="1"/>
      <c r="J23" s="1"/>
      <c r="K23" s="1"/>
      <c r="L23" s="1"/>
      <c r="M23" s="1"/>
    </row>
  </sheetData>
  <sheetProtection sheet="1" objects="1" scenarios="1" formatColumns="0" formatRows="0" insertRows="0" selectLockedCells="1"/>
  <mergeCells count="1">
    <mergeCell ref="B4:D5"/>
  </mergeCells>
  <conditionalFormatting sqref="C7:C9">
    <cfRule type="cellIs" dxfId="0" priority="1" operator="lessThan">
      <formula>$C$11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"/>
  <sheetViews>
    <sheetView workbookViewId="0">
      <selection activeCell="N17" sqref="N17"/>
    </sheetView>
  </sheetViews>
  <sheetFormatPr defaultRowHeight="15" x14ac:dyDescent="0.25"/>
  <cols>
    <col min="1" max="21" width="9.140625" style="36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5"/>
  <sheetViews>
    <sheetView zoomScaleNormal="100" workbookViewId="0">
      <pane ySplit="3" topLeftCell="A4" activePane="bottomLeft" state="frozen"/>
      <selection pane="bottomLeft" activeCell="H13" sqref="H13"/>
    </sheetView>
  </sheetViews>
  <sheetFormatPr defaultRowHeight="15" x14ac:dyDescent="0.25"/>
  <cols>
    <col min="1" max="1" width="10" style="7" customWidth="1"/>
    <col min="2" max="2" width="12.5703125" style="7" hidden="1" customWidth="1"/>
    <col min="3" max="3" width="10.85546875" style="1" customWidth="1"/>
    <col min="4" max="4" width="12.42578125" style="1" customWidth="1"/>
    <col min="5" max="5" width="10.7109375" style="1" customWidth="1"/>
    <col min="6" max="6" width="17.140625" style="1" customWidth="1"/>
    <col min="8" max="8" width="10.5703125" bestFit="1" customWidth="1"/>
    <col min="10" max="10" width="10.28515625" customWidth="1"/>
  </cols>
  <sheetData>
    <row r="1" spans="1:10" x14ac:dyDescent="0.25">
      <c r="A1" s="167" t="s">
        <v>33</v>
      </c>
      <c r="B1" s="167"/>
      <c r="C1" s="167"/>
      <c r="D1" s="167"/>
      <c r="E1" s="167"/>
      <c r="F1" s="167"/>
    </row>
    <row r="2" spans="1:10" ht="15.75" thickBot="1" x14ac:dyDescent="0.3"/>
    <row r="3" spans="1:10" ht="15.75" thickBot="1" x14ac:dyDescent="0.3">
      <c r="A3" s="51" t="s">
        <v>34</v>
      </c>
      <c r="B3" s="52" t="s">
        <v>46</v>
      </c>
      <c r="C3" s="52" t="s">
        <v>35</v>
      </c>
      <c r="D3" s="52" t="s">
        <v>3</v>
      </c>
      <c r="E3" s="52" t="s">
        <v>36</v>
      </c>
      <c r="F3" s="53" t="s">
        <v>16</v>
      </c>
      <c r="H3" s="168" t="s">
        <v>39</v>
      </c>
      <c r="I3" s="169"/>
      <c r="J3" s="170"/>
    </row>
    <row r="4" spans="1:10" ht="15.75" thickBot="1" x14ac:dyDescent="0.3">
      <c r="A4" s="7" t="s">
        <v>47</v>
      </c>
      <c r="B4" s="105"/>
      <c r="C4" s="7"/>
      <c r="D4" s="7"/>
      <c r="E4" s="7"/>
      <c r="F4" s="46">
        <f>Input!C16</f>
        <v>72500</v>
      </c>
      <c r="H4" s="106"/>
      <c r="I4" s="107"/>
      <c r="J4" s="108"/>
    </row>
    <row r="5" spans="1:10" x14ac:dyDescent="0.25">
      <c r="A5" s="7">
        <v>1</v>
      </c>
      <c r="B5" s="58">
        <f>Input!C15</f>
        <v>180</v>
      </c>
      <c r="C5" s="103">
        <f>Input!$C$12</f>
        <v>611.79999999999995</v>
      </c>
      <c r="D5" s="104">
        <f>-PPMT(Input!$C$10/12,$B$5-B6,$B$5,$F$4)</f>
        <v>249.29620033512711</v>
      </c>
      <c r="E5" s="104">
        <f>-IPMT(Input!$C$10/12,$B$5-B6,$B$5,$F$4)</f>
        <v>362.5</v>
      </c>
      <c r="F5" s="46">
        <f t="shared" ref="F5:F68" si="0">IF(A6&gt;$B$5,"",F4-D5)</f>
        <v>72250.703799664872</v>
      </c>
      <c r="H5" s="48" t="s">
        <v>40</v>
      </c>
      <c r="I5" s="171">
        <f>F64</f>
        <v>55106.596496625214</v>
      </c>
      <c r="J5" s="172"/>
    </row>
    <row r="6" spans="1:10" x14ac:dyDescent="0.25">
      <c r="A6" s="7">
        <v>2</v>
      </c>
      <c r="B6" s="7">
        <f t="shared" ref="B6:B69" si="1">IF(A6&gt;$B$5,"",(B5-1))</f>
        <v>179</v>
      </c>
      <c r="C6" s="46">
        <f>IF(A6&gt;$B$5,"",(Input!$C$12))</f>
        <v>611.79999999999995</v>
      </c>
      <c r="D6" s="47">
        <f>IF(A6&gt;=$B$5,"",(-PPMT(Input!$C$10/12,$B$5-B7,$B$5,$F$4)))</f>
        <v>250.54268133680276</v>
      </c>
      <c r="E6" s="47">
        <f>IF(A6&gt;=$B$5,"",(-IPMT(Input!$C$10/12,$B$5-B7,$B$5,$F$4)))</f>
        <v>361.25351899832435</v>
      </c>
      <c r="F6" s="46">
        <f t="shared" si="0"/>
        <v>72000.161118328077</v>
      </c>
      <c r="H6" s="49" t="s">
        <v>41</v>
      </c>
      <c r="I6" s="173">
        <f>F124</f>
        <v>31645.501527746317</v>
      </c>
      <c r="J6" s="174"/>
    </row>
    <row r="7" spans="1:10" x14ac:dyDescent="0.25">
      <c r="A7" s="7">
        <v>3</v>
      </c>
      <c r="B7" s="7">
        <f t="shared" si="1"/>
        <v>178</v>
      </c>
      <c r="C7" s="46">
        <f>IF(A7&gt;$B$5,"",(Input!$C$12))</f>
        <v>611.79999999999995</v>
      </c>
      <c r="D7" s="47">
        <f>IF(A7&gt;=$B$5,"",(-PPMT(Input!$C$10/12,$B$5-B8,$B$5,$F$4)))</f>
        <v>251.79539474348681</v>
      </c>
      <c r="E7" s="47">
        <f>IF(A7&gt;=$B$5,"",(-IPMT(Input!$C$10/12,$B$5-B8,$B$5,$F$4)))</f>
        <v>360.00080559164041</v>
      </c>
      <c r="F7" s="46">
        <f t="shared" si="0"/>
        <v>71748.365723584589</v>
      </c>
      <c r="H7" s="49" t="s">
        <v>42</v>
      </c>
      <c r="I7" s="175" t="str">
        <f>F184</f>
        <v/>
      </c>
      <c r="J7" s="176"/>
    </row>
    <row r="8" spans="1:10" x14ac:dyDescent="0.25">
      <c r="A8" s="7">
        <v>4</v>
      </c>
      <c r="B8" s="7">
        <f t="shared" si="1"/>
        <v>177</v>
      </c>
      <c r="C8" s="46">
        <f>IF(A8&gt;$B$5,"",(Input!$C$12))</f>
        <v>611.79999999999995</v>
      </c>
      <c r="D8" s="47">
        <f>IF(A8&gt;=$B$5,"",(-PPMT(Input!$C$10/12,$B$5-B9,$B$5,$F$4)))</f>
        <v>253.05437171720419</v>
      </c>
      <c r="E8" s="47">
        <f>IF(A8&gt;=$B$5,"",(-IPMT(Input!$C$10/12,$B$5-B9,$B$5,$F$4)))</f>
        <v>358.74182861792286</v>
      </c>
      <c r="F8" s="46">
        <f t="shared" si="0"/>
        <v>71495.311351867378</v>
      </c>
      <c r="H8" s="49" t="s">
        <v>43</v>
      </c>
      <c r="I8" s="175" t="str">
        <f>F244</f>
        <v/>
      </c>
      <c r="J8" s="176"/>
    </row>
    <row r="9" spans="1:10" x14ac:dyDescent="0.25">
      <c r="A9" s="7">
        <v>5</v>
      </c>
      <c r="B9" s="7">
        <f t="shared" si="1"/>
        <v>176</v>
      </c>
      <c r="C9" s="46">
        <f>IF(A9&gt;$B$5,"",(Input!$C$12))</f>
        <v>611.79999999999995</v>
      </c>
      <c r="D9" s="47">
        <f>IF(A9&gt;=$B$5,"",(-PPMT(Input!$C$10/12,$B$5-B10,$B$5,$F$4)))</f>
        <v>254.31964357579022</v>
      </c>
      <c r="E9" s="47">
        <f>IF(A9&gt;=$B$5,"",(-IPMT(Input!$C$10/12,$B$5-B10,$B$5,$F$4)))</f>
        <v>357.47655675933692</v>
      </c>
      <c r="F9" s="46">
        <f t="shared" si="0"/>
        <v>71240.991708291593</v>
      </c>
      <c r="H9" s="49" t="s">
        <v>44</v>
      </c>
      <c r="I9" s="175" t="str">
        <f>F304</f>
        <v/>
      </c>
      <c r="J9" s="176"/>
    </row>
    <row r="10" spans="1:10" ht="15.75" thickBot="1" x14ac:dyDescent="0.3">
      <c r="A10" s="7">
        <v>6</v>
      </c>
      <c r="B10" s="7">
        <f t="shared" si="1"/>
        <v>175</v>
      </c>
      <c r="C10" s="46">
        <f>IF(A10&gt;$B$5,"",(Input!$C$12))</f>
        <v>611.79999999999995</v>
      </c>
      <c r="D10" s="47">
        <f>IF(A10&gt;=$B$5,"",(-PPMT(Input!$C$10/12,$B$5-B11,$B$5,$F$4)))</f>
        <v>255.59124179366918</v>
      </c>
      <c r="E10" s="47">
        <f>IF(A10&gt;=$B$5,"",(-IPMT(Input!$C$10/12,$B$5-B11,$B$5,$F$4)))</f>
        <v>356.20495854145798</v>
      </c>
      <c r="F10" s="46">
        <f t="shared" si="0"/>
        <v>70985.400466497929</v>
      </c>
      <c r="H10" s="50" t="s">
        <v>45</v>
      </c>
      <c r="I10" s="177" t="str">
        <f>F364</f>
        <v/>
      </c>
      <c r="J10" s="178"/>
    </row>
    <row r="11" spans="1:10" x14ac:dyDescent="0.25">
      <c r="A11" s="7">
        <v>7</v>
      </c>
      <c r="B11" s="7">
        <f t="shared" si="1"/>
        <v>174</v>
      </c>
      <c r="C11" s="46">
        <f>IF(A11&gt;$B$5,"",(Input!$C$12))</f>
        <v>611.79999999999995</v>
      </c>
      <c r="D11" s="47">
        <f>IF(A11&gt;=$B$5,"",(-PPMT(Input!$C$10/12,$B$5-B12,$B$5,$F$4)))</f>
        <v>256.86919800263752</v>
      </c>
      <c r="E11" s="47">
        <f>IF(A11&gt;=$B$5,"",(-IPMT(Input!$C$10/12,$B$5-B12,$B$5,$F$4)))</f>
        <v>354.92700233248968</v>
      </c>
      <c r="F11" s="46">
        <f t="shared" si="0"/>
        <v>70728.531268495295</v>
      </c>
    </row>
    <row r="12" spans="1:10" x14ac:dyDescent="0.25">
      <c r="A12" s="7">
        <v>8</v>
      </c>
      <c r="B12" s="7">
        <f t="shared" si="1"/>
        <v>173</v>
      </c>
      <c r="C12" s="46">
        <f>IF(A12&gt;$B$5,"",(Input!$C$12))</f>
        <v>611.79999999999995</v>
      </c>
      <c r="D12" s="47">
        <f>IF(A12&gt;=$B$5,"",(-PPMT(Input!$C$10/12,$B$5-B13,$B$5,$F$4)))</f>
        <v>258.15354399265073</v>
      </c>
      <c r="E12" s="47">
        <f>IF(A12&gt;=$B$5,"",(-IPMT(Input!$C$10/12,$B$5-B13,$B$5,$F$4)))</f>
        <v>353.64265634247641</v>
      </c>
      <c r="F12" s="46">
        <f t="shared" si="0"/>
        <v>70470.377724502643</v>
      </c>
    </row>
    <row r="13" spans="1:10" x14ac:dyDescent="0.25">
      <c r="A13" s="7">
        <v>9</v>
      </c>
      <c r="B13" s="7">
        <f t="shared" si="1"/>
        <v>172</v>
      </c>
      <c r="C13" s="46">
        <f>IF(A13&gt;$B$5,"",(Input!$C$12))</f>
        <v>611.79999999999995</v>
      </c>
      <c r="D13" s="47">
        <f>IF(A13&gt;=$B$5,"",(-PPMT(Input!$C$10/12,$B$5-B14,$B$5,$F$4)))</f>
        <v>259.44431171261402</v>
      </c>
      <c r="E13" s="47">
        <f>IF(A13&gt;=$B$5,"",(-IPMT(Input!$C$10/12,$B$5-B14,$B$5,$F$4)))</f>
        <v>352.35188862251323</v>
      </c>
      <c r="F13" s="46">
        <f t="shared" si="0"/>
        <v>70210.933412790022</v>
      </c>
      <c r="H13" s="109">
        <f>SUM(E5:E29)</f>
        <v>8673.8185503057284</v>
      </c>
    </row>
    <row r="14" spans="1:10" x14ac:dyDescent="0.25">
      <c r="A14" s="7">
        <v>10</v>
      </c>
      <c r="B14" s="7">
        <f t="shared" si="1"/>
        <v>171</v>
      </c>
      <c r="C14" s="46">
        <f>IF(A14&gt;$B$5,"",(Input!$C$12))</f>
        <v>611.79999999999995</v>
      </c>
      <c r="D14" s="47">
        <f>IF(A14&gt;=$B$5,"",(-PPMT(Input!$C$10/12,$B$5-B15,$B$5,$F$4)))</f>
        <v>260.74153327117705</v>
      </c>
      <c r="E14" s="47">
        <f>IF(A14&gt;=$B$5,"",(-IPMT(Input!$C$10/12,$B$5-B15,$B$5,$F$4)))</f>
        <v>351.05466706395009</v>
      </c>
      <c r="F14" s="46">
        <f t="shared" si="0"/>
        <v>69950.191879518839</v>
      </c>
    </row>
    <row r="15" spans="1:10" x14ac:dyDescent="0.25">
      <c r="A15" s="7">
        <v>11</v>
      </c>
      <c r="B15" s="7">
        <f t="shared" si="1"/>
        <v>170</v>
      </c>
      <c r="C15" s="46">
        <f>IF(A15&gt;$B$5,"",(Input!$C$12))</f>
        <v>611.79999999999995</v>
      </c>
      <c r="D15" s="47">
        <f>IF(A15&gt;=$B$5,"",(-PPMT(Input!$C$10/12,$B$5-B16,$B$5,$F$4)))</f>
        <v>262.04524093753292</v>
      </c>
      <c r="E15" s="47">
        <f>IF(A15&gt;=$B$5,"",(-IPMT(Input!$C$10/12,$B$5-B16,$B$5,$F$4)))</f>
        <v>349.75095939759427</v>
      </c>
      <c r="F15" s="46">
        <f t="shared" si="0"/>
        <v>69688.146638581311</v>
      </c>
    </row>
    <row r="16" spans="1:10" x14ac:dyDescent="0.25">
      <c r="A16" s="55">
        <v>12</v>
      </c>
      <c r="B16" s="55">
        <f t="shared" si="1"/>
        <v>169</v>
      </c>
      <c r="C16" s="56">
        <f>IF(A16&gt;$B$5,"",(Input!$C$12))</f>
        <v>611.79999999999995</v>
      </c>
      <c r="D16" s="57">
        <f>IF(A16&gt;=$B$5,"",(-PPMT(Input!$C$10/12,$B$5-B17,$B$5,$F$4)))</f>
        <v>263.35546714222062</v>
      </c>
      <c r="E16" s="57">
        <f>IF(A16&gt;=$B$5,"",(-IPMT(Input!$C$10/12,$B$5-B17,$B$5,$F$4)))</f>
        <v>348.44073319290658</v>
      </c>
      <c r="F16" s="56">
        <f t="shared" si="0"/>
        <v>69424.791171439094</v>
      </c>
    </row>
    <row r="17" spans="1:6" x14ac:dyDescent="0.25">
      <c r="A17" s="7">
        <v>13</v>
      </c>
      <c r="B17" s="55">
        <f t="shared" si="1"/>
        <v>168</v>
      </c>
      <c r="C17" s="46">
        <f>IF(A17&gt;$B$5,"",(Input!$C$12))</f>
        <v>611.79999999999995</v>
      </c>
      <c r="D17" s="47">
        <f>IF(A17&gt;=$B$5,"",(-PPMT(Input!$C$10/12,$B$5-B18,$B$5,$F$4)))</f>
        <v>264.67224447793166</v>
      </c>
      <c r="E17" s="47">
        <f>IF(A17&gt;=$B$5,"",(-IPMT(Input!$C$10/12,$B$5-B18,$B$5,$F$4)))</f>
        <v>347.12395585719548</v>
      </c>
      <c r="F17" s="46">
        <f t="shared" si="0"/>
        <v>69160.118926961164</v>
      </c>
    </row>
    <row r="18" spans="1:6" x14ac:dyDescent="0.25">
      <c r="A18" s="7">
        <v>14</v>
      </c>
      <c r="B18" s="7">
        <f t="shared" si="1"/>
        <v>167</v>
      </c>
      <c r="C18" s="46">
        <f>IF(A18&gt;$B$5,"",(Input!$C$12))</f>
        <v>611.79999999999995</v>
      </c>
      <c r="D18" s="47">
        <f>IF(A18&gt;=$B$5,"",(-PPMT(Input!$C$10/12,$B$5-B19,$B$5,$F$4)))</f>
        <v>265.99560570032133</v>
      </c>
      <c r="E18" s="47">
        <f>IF(A18&gt;=$B$5,"",(-IPMT(Input!$C$10/12,$B$5-B19,$B$5,$F$4)))</f>
        <v>345.8005946348058</v>
      </c>
      <c r="F18" s="46">
        <f t="shared" si="0"/>
        <v>68894.123321260849</v>
      </c>
    </row>
    <row r="19" spans="1:6" x14ac:dyDescent="0.25">
      <c r="A19" s="7">
        <v>15</v>
      </c>
      <c r="B19" s="7">
        <f t="shared" si="1"/>
        <v>166</v>
      </c>
      <c r="C19" s="46">
        <f>IF(A19&gt;$B$5,"",(Input!$C$12))</f>
        <v>611.79999999999995</v>
      </c>
      <c r="D19" s="47">
        <f>IF(A19&gt;=$B$5,"",(-PPMT(Input!$C$10/12,$B$5-B20,$B$5,$F$4)))</f>
        <v>267.32558372882295</v>
      </c>
      <c r="E19" s="47">
        <f>IF(A19&gt;=$B$5,"",(-IPMT(Input!$C$10/12,$B$5-B20,$B$5,$F$4)))</f>
        <v>344.47061660630419</v>
      </c>
      <c r="F19" s="46">
        <f t="shared" si="0"/>
        <v>68626.797737532033</v>
      </c>
    </row>
    <row r="20" spans="1:6" x14ac:dyDescent="0.25">
      <c r="A20" s="7">
        <v>16</v>
      </c>
      <c r="B20" s="7">
        <f t="shared" si="1"/>
        <v>165</v>
      </c>
      <c r="C20" s="46">
        <f>IF(A20&gt;$B$5,"",(Input!$C$12))</f>
        <v>611.79999999999995</v>
      </c>
      <c r="D20" s="47">
        <f>IF(A20&gt;=$B$5,"",(-PPMT(Input!$C$10/12,$B$5-B21,$B$5,$F$4)))</f>
        <v>268.66221164746707</v>
      </c>
      <c r="E20" s="47">
        <f>IF(A20&gt;=$B$5,"",(-IPMT(Input!$C$10/12,$B$5-B21,$B$5,$F$4)))</f>
        <v>343.13398868766001</v>
      </c>
      <c r="F20" s="46">
        <f t="shared" si="0"/>
        <v>68358.135525884572</v>
      </c>
    </row>
    <row r="21" spans="1:6" x14ac:dyDescent="0.25">
      <c r="A21" s="7">
        <v>17</v>
      </c>
      <c r="B21" s="7">
        <f t="shared" si="1"/>
        <v>164</v>
      </c>
      <c r="C21" s="46">
        <f>IF(A21&gt;$B$5,"",(Input!$C$12))</f>
        <v>611.79999999999995</v>
      </c>
      <c r="D21" s="47">
        <f>IF(A21&gt;=$B$5,"",(-PPMT(Input!$C$10/12,$B$5-B22,$B$5,$F$4)))</f>
        <v>270.00552270570444</v>
      </c>
      <c r="E21" s="47">
        <f>IF(A21&gt;=$B$5,"",(-IPMT(Input!$C$10/12,$B$5-B22,$B$5,$F$4)))</f>
        <v>341.7906776294227</v>
      </c>
      <c r="F21" s="46">
        <f t="shared" si="0"/>
        <v>68088.130003178871</v>
      </c>
    </row>
    <row r="22" spans="1:6" x14ac:dyDescent="0.25">
      <c r="A22" s="7">
        <v>18</v>
      </c>
      <c r="B22" s="7">
        <f t="shared" si="1"/>
        <v>163</v>
      </c>
      <c r="C22" s="46">
        <f>IF(A22&gt;$B$5,"",(Input!$C$12))</f>
        <v>611.79999999999995</v>
      </c>
      <c r="D22" s="47">
        <f>IF(A22&gt;=$B$5,"",(-PPMT(Input!$C$10/12,$B$5-B23,$B$5,$F$4)))</f>
        <v>271.35555031923292</v>
      </c>
      <c r="E22" s="47">
        <f>IF(A22&gt;=$B$5,"",(-IPMT(Input!$C$10/12,$B$5-B23,$B$5,$F$4)))</f>
        <v>340.44065001589416</v>
      </c>
      <c r="F22" s="46">
        <f t="shared" si="0"/>
        <v>67816.774452859638</v>
      </c>
    </row>
    <row r="23" spans="1:6" x14ac:dyDescent="0.25">
      <c r="A23" s="7">
        <v>19</v>
      </c>
      <c r="B23" s="7">
        <f t="shared" si="1"/>
        <v>162</v>
      </c>
      <c r="C23" s="46">
        <f>IF(A23&gt;$B$5,"",(Input!$C$12))</f>
        <v>611.79999999999995</v>
      </c>
      <c r="D23" s="47">
        <f>IF(A23&gt;=$B$5,"",(-PPMT(Input!$C$10/12,$B$5-B24,$B$5,$F$4)))</f>
        <v>272.71232807082913</v>
      </c>
      <c r="E23" s="47">
        <f>IF(A23&gt;=$B$5,"",(-IPMT(Input!$C$10/12,$B$5-B24,$B$5,$F$4)))</f>
        <v>339.08387226429812</v>
      </c>
      <c r="F23" s="46">
        <f t="shared" si="0"/>
        <v>67544.062124788805</v>
      </c>
    </row>
    <row r="24" spans="1:6" x14ac:dyDescent="0.25">
      <c r="A24" s="7">
        <v>20</v>
      </c>
      <c r="B24" s="7">
        <f t="shared" si="1"/>
        <v>161</v>
      </c>
      <c r="C24" s="46">
        <f>IF(A24&gt;$B$5,"",(Input!$C$12))</f>
        <v>611.79999999999995</v>
      </c>
      <c r="D24" s="47">
        <f>IF(A24&gt;=$B$5,"",(-PPMT(Input!$C$10/12,$B$5-B25,$B$5,$F$4)))</f>
        <v>274.07588971118321</v>
      </c>
      <c r="E24" s="47">
        <f>IF(A24&gt;=$B$5,"",(-IPMT(Input!$C$10/12,$B$5-B25,$B$5,$F$4)))</f>
        <v>337.72031062394393</v>
      </c>
      <c r="F24" s="46">
        <f t="shared" si="0"/>
        <v>67269.986235077624</v>
      </c>
    </row>
    <row r="25" spans="1:6" x14ac:dyDescent="0.25">
      <c r="A25" s="7">
        <v>21</v>
      </c>
      <c r="B25" s="7">
        <f t="shared" si="1"/>
        <v>160</v>
      </c>
      <c r="C25" s="46">
        <f>IF(A25&gt;$B$5,"",(Input!$C$12))</f>
        <v>611.79999999999995</v>
      </c>
      <c r="D25" s="47">
        <f>IF(A25&gt;=$B$5,"",(-PPMT(Input!$C$10/12,$B$5-B26,$B$5,$F$4)))</f>
        <v>275.44626915973919</v>
      </c>
      <c r="E25" s="47">
        <f>IF(A25&gt;=$B$5,"",(-IPMT(Input!$C$10/12,$B$5-B26,$B$5,$F$4)))</f>
        <v>336.34993117538789</v>
      </c>
      <c r="F25" s="46">
        <f t="shared" si="0"/>
        <v>66994.53996591788</v>
      </c>
    </row>
    <row r="26" spans="1:6" x14ac:dyDescent="0.25">
      <c r="A26" s="7">
        <v>22</v>
      </c>
      <c r="B26" s="7">
        <f t="shared" si="1"/>
        <v>159</v>
      </c>
      <c r="C26" s="46">
        <f>IF(A26&gt;$B$5,"",(Input!$C$12))</f>
        <v>611.79999999999995</v>
      </c>
      <c r="D26" s="47">
        <f>IF(A26&gt;=$B$5,"",(-PPMT(Input!$C$10/12,$B$5-B27,$B$5,$F$4)))</f>
        <v>276.82350050553788</v>
      </c>
      <c r="E26" s="47">
        <f>IF(A26&gt;=$B$5,"",(-IPMT(Input!$C$10/12,$B$5-B27,$B$5,$F$4)))</f>
        <v>334.97269982958926</v>
      </c>
      <c r="F26" s="46">
        <f t="shared" si="0"/>
        <v>66717.716465412348</v>
      </c>
    </row>
    <row r="27" spans="1:6" x14ac:dyDescent="0.25">
      <c r="A27" s="7">
        <v>23</v>
      </c>
      <c r="B27" s="7">
        <f t="shared" si="1"/>
        <v>158</v>
      </c>
      <c r="C27" s="46">
        <f>IF(A27&gt;$B$5,"",(Input!$C$12))</f>
        <v>611.79999999999995</v>
      </c>
      <c r="D27" s="47">
        <f>IF(A27&gt;=$B$5,"",(-PPMT(Input!$C$10/12,$B$5-B28,$B$5,$F$4)))</f>
        <v>278.20761800806559</v>
      </c>
      <c r="E27" s="47">
        <f>IF(A27&gt;=$B$5,"",(-IPMT(Input!$C$10/12,$B$5-B28,$B$5,$F$4)))</f>
        <v>333.5885823270616</v>
      </c>
      <c r="F27" s="46">
        <f t="shared" si="0"/>
        <v>66439.508847404286</v>
      </c>
    </row>
    <row r="28" spans="1:6" x14ac:dyDescent="0.25">
      <c r="A28" s="55">
        <v>24</v>
      </c>
      <c r="B28" s="55">
        <f t="shared" si="1"/>
        <v>157</v>
      </c>
      <c r="C28" s="56">
        <f>IF(A28&gt;$B$5,"",(Input!$C$12))</f>
        <v>611.79999999999995</v>
      </c>
      <c r="D28" s="57">
        <f>IF(A28&gt;=$B$5,"",(-PPMT(Input!$C$10/12,$B$5-B29,$B$5,$F$4)))</f>
        <v>279.59865609810589</v>
      </c>
      <c r="E28" s="57">
        <f>IF(A28&gt;=$B$5,"",(-IPMT(Input!$C$10/12,$B$5-B29,$B$5,$F$4)))</f>
        <v>332.1975442370213</v>
      </c>
      <c r="F28" s="56">
        <f t="shared" si="0"/>
        <v>66159.910191306175</v>
      </c>
    </row>
    <row r="29" spans="1:6" x14ac:dyDescent="0.25">
      <c r="A29" s="7">
        <v>25</v>
      </c>
      <c r="B29" s="55">
        <f t="shared" si="1"/>
        <v>156</v>
      </c>
      <c r="C29" s="46">
        <f>IF(A29&gt;$B$5,"",(Input!$C$12))</f>
        <v>611.79999999999995</v>
      </c>
      <c r="D29" s="47">
        <f>IF(A29&gt;=$B$5,"",(-PPMT(Input!$C$10/12,$B$5-B30,$B$5,$F$4)))</f>
        <v>280.99664937859643</v>
      </c>
      <c r="E29" s="47">
        <f>IF(A29&gt;=$B$5,"",(-IPMT(Input!$C$10/12,$B$5-B30,$B$5,$F$4)))</f>
        <v>330.79955095653071</v>
      </c>
      <c r="F29" s="46">
        <f t="shared" si="0"/>
        <v>65878.913541927584</v>
      </c>
    </row>
    <row r="30" spans="1:6" x14ac:dyDescent="0.25">
      <c r="A30" s="7">
        <v>26</v>
      </c>
      <c r="B30" s="7">
        <f t="shared" si="1"/>
        <v>155</v>
      </c>
      <c r="C30" s="46">
        <f>IF(A30&gt;$B$5,"",(Input!$C$12))</f>
        <v>611.79999999999995</v>
      </c>
      <c r="D30" s="47">
        <f>IF(A30&gt;=$B$5,"",(-PPMT(Input!$C$10/12,$B$5-B31,$B$5,$F$4)))</f>
        <v>282.40163262548936</v>
      </c>
      <c r="E30" s="47">
        <f>IF(A30&gt;=$B$5,"",(-IPMT(Input!$C$10/12,$B$5-B31,$B$5,$F$4)))</f>
        <v>329.39456770963778</v>
      </c>
      <c r="F30" s="46">
        <f t="shared" si="0"/>
        <v>65596.511909302091</v>
      </c>
    </row>
    <row r="31" spans="1:6" x14ac:dyDescent="0.25">
      <c r="A31" s="7">
        <v>27</v>
      </c>
      <c r="B31" s="7">
        <f t="shared" si="1"/>
        <v>154</v>
      </c>
      <c r="C31" s="46">
        <f>IF(A31&gt;$B$5,"",(Input!$C$12))</f>
        <v>611.79999999999995</v>
      </c>
      <c r="D31" s="47">
        <f>IF(A31&gt;=$B$5,"",(-PPMT(Input!$C$10/12,$B$5-B32,$B$5,$F$4)))</f>
        <v>283.81364078861685</v>
      </c>
      <c r="E31" s="47">
        <f>IF(A31&gt;=$B$5,"",(-IPMT(Input!$C$10/12,$B$5-B32,$B$5,$F$4)))</f>
        <v>327.98255954651034</v>
      </c>
      <c r="F31" s="46">
        <f t="shared" si="0"/>
        <v>65312.698268513472</v>
      </c>
    </row>
    <row r="32" spans="1:6" x14ac:dyDescent="0.25">
      <c r="A32" s="7">
        <v>28</v>
      </c>
      <c r="B32" s="7">
        <f t="shared" si="1"/>
        <v>153</v>
      </c>
      <c r="C32" s="46">
        <f>IF(A32&gt;$B$5,"",(Input!$C$12))</f>
        <v>611.79999999999995</v>
      </c>
      <c r="D32" s="47">
        <f>IF(A32&gt;=$B$5,"",(-PPMT(Input!$C$10/12,$B$5-B33,$B$5,$F$4)))</f>
        <v>285.23270899255994</v>
      </c>
      <c r="E32" s="47">
        <f>IF(A32&gt;=$B$5,"",(-IPMT(Input!$C$10/12,$B$5-B33,$B$5,$F$4)))</f>
        <v>326.5634913425672</v>
      </c>
      <c r="F32" s="46">
        <f t="shared" si="0"/>
        <v>65027.465559520911</v>
      </c>
    </row>
    <row r="33" spans="1:6" x14ac:dyDescent="0.25">
      <c r="A33" s="7">
        <v>29</v>
      </c>
      <c r="B33" s="7">
        <f t="shared" si="1"/>
        <v>152</v>
      </c>
      <c r="C33" s="46">
        <f>IF(A33&gt;$B$5,"",(Input!$C$12))</f>
        <v>611.79999999999995</v>
      </c>
      <c r="D33" s="47">
        <f>IF(A33&gt;=$B$5,"",(-PPMT(Input!$C$10/12,$B$5-B34,$B$5,$F$4)))</f>
        <v>286.65887253752271</v>
      </c>
      <c r="E33" s="47">
        <f>IF(A33&gt;=$B$5,"",(-IPMT(Input!$C$10/12,$B$5-B34,$B$5,$F$4)))</f>
        <v>325.13732779760443</v>
      </c>
      <c r="F33" s="46">
        <f t="shared" si="0"/>
        <v>64740.806686983386</v>
      </c>
    </row>
    <row r="34" spans="1:6" x14ac:dyDescent="0.25">
      <c r="A34" s="7">
        <v>30</v>
      </c>
      <c r="B34" s="7">
        <f t="shared" si="1"/>
        <v>151</v>
      </c>
      <c r="C34" s="46">
        <f>IF(A34&gt;$B$5,"",(Input!$C$12))</f>
        <v>611.79999999999995</v>
      </c>
      <c r="D34" s="47">
        <f>IF(A34&gt;=$B$5,"",(-PPMT(Input!$C$10/12,$B$5-B35,$B$5,$F$4)))</f>
        <v>288.09216690021037</v>
      </c>
      <c r="E34" s="47">
        <f>IF(A34&gt;=$B$5,"",(-IPMT(Input!$C$10/12,$B$5-B35,$B$5,$F$4)))</f>
        <v>323.70403343491677</v>
      </c>
      <c r="F34" s="46">
        <f t="shared" si="0"/>
        <v>64452.714520083173</v>
      </c>
    </row>
    <row r="35" spans="1:6" x14ac:dyDescent="0.25">
      <c r="A35" s="7">
        <v>31</v>
      </c>
      <c r="B35" s="7">
        <f t="shared" si="1"/>
        <v>150</v>
      </c>
      <c r="C35" s="46">
        <f>IF(A35&gt;$B$5,"",(Input!$C$12))</f>
        <v>611.79999999999995</v>
      </c>
      <c r="D35" s="47">
        <f>IF(A35&gt;=$B$5,"",(-PPMT(Input!$C$10/12,$B$5-B36,$B$5,$F$4)))</f>
        <v>289.53262773471141</v>
      </c>
      <c r="E35" s="47">
        <f>IF(A35&gt;=$B$5,"",(-IPMT(Input!$C$10/12,$B$5-B36,$B$5,$F$4)))</f>
        <v>322.26357260041578</v>
      </c>
      <c r="F35" s="46">
        <f t="shared" si="0"/>
        <v>64163.181892348461</v>
      </c>
    </row>
    <row r="36" spans="1:6" x14ac:dyDescent="0.25">
      <c r="A36" s="7">
        <v>32</v>
      </c>
      <c r="B36" s="7">
        <f t="shared" si="1"/>
        <v>149</v>
      </c>
      <c r="C36" s="46">
        <f>IF(A36&gt;$B$5,"",(Input!$C$12))</f>
        <v>611.79999999999995</v>
      </c>
      <c r="D36" s="47">
        <f>IF(A36&gt;=$B$5,"",(-PPMT(Input!$C$10/12,$B$5-B37,$B$5,$F$4)))</f>
        <v>290.98029087338494</v>
      </c>
      <c r="E36" s="47">
        <f>IF(A36&gt;=$B$5,"",(-IPMT(Input!$C$10/12,$B$5-B37,$B$5,$F$4)))</f>
        <v>320.81590946174219</v>
      </c>
      <c r="F36" s="46">
        <f t="shared" si="0"/>
        <v>63872.201601475077</v>
      </c>
    </row>
    <row r="37" spans="1:6" x14ac:dyDescent="0.25">
      <c r="A37" s="7">
        <v>33</v>
      </c>
      <c r="B37" s="7">
        <f t="shared" si="1"/>
        <v>148</v>
      </c>
      <c r="C37" s="46">
        <f>IF(A37&gt;$B$5,"",(Input!$C$12))</f>
        <v>611.79999999999995</v>
      </c>
      <c r="D37" s="47">
        <f>IF(A37&gt;=$B$5,"",(-PPMT(Input!$C$10/12,$B$5-B38,$B$5,$F$4)))</f>
        <v>292.43519232775185</v>
      </c>
      <c r="E37" s="47">
        <f>IF(A37&gt;=$B$5,"",(-IPMT(Input!$C$10/12,$B$5-B38,$B$5,$F$4)))</f>
        <v>319.36100800737523</v>
      </c>
      <c r="F37" s="46">
        <f t="shared" si="0"/>
        <v>63579.766409147327</v>
      </c>
    </row>
    <row r="38" spans="1:6" x14ac:dyDescent="0.25">
      <c r="A38" s="7">
        <v>34</v>
      </c>
      <c r="B38" s="7">
        <f t="shared" si="1"/>
        <v>147</v>
      </c>
      <c r="C38" s="46">
        <f>IF(A38&gt;$B$5,"",(Input!$C$12))</f>
        <v>611.79999999999995</v>
      </c>
      <c r="D38" s="47">
        <f>IF(A38&gt;=$B$5,"",(-PPMT(Input!$C$10/12,$B$5-B39,$B$5,$F$4)))</f>
        <v>293.89736828939067</v>
      </c>
      <c r="E38" s="47">
        <f>IF(A38&gt;=$B$5,"",(-IPMT(Input!$C$10/12,$B$5-B39,$B$5,$F$4)))</f>
        <v>317.89883204573647</v>
      </c>
      <c r="F38" s="46">
        <f t="shared" si="0"/>
        <v>63285.869040857935</v>
      </c>
    </row>
    <row r="39" spans="1:6" x14ac:dyDescent="0.25">
      <c r="A39" s="7">
        <v>35</v>
      </c>
      <c r="B39" s="7">
        <f t="shared" si="1"/>
        <v>146</v>
      </c>
      <c r="C39" s="46">
        <f>IF(A39&gt;$B$5,"",(Input!$C$12))</f>
        <v>611.79999999999995</v>
      </c>
      <c r="D39" s="47">
        <f>IF(A39&gt;=$B$5,"",(-PPMT(Input!$C$10/12,$B$5-B40,$B$5,$F$4)))</f>
        <v>295.36685513083762</v>
      </c>
      <c r="E39" s="47">
        <f>IF(A39&gt;=$B$5,"",(-IPMT(Input!$C$10/12,$B$5-B40,$B$5,$F$4)))</f>
        <v>316.42934520428952</v>
      </c>
      <c r="F39" s="46">
        <f t="shared" si="0"/>
        <v>62990.502185727099</v>
      </c>
    </row>
    <row r="40" spans="1:6" x14ac:dyDescent="0.25">
      <c r="A40" s="55">
        <v>36</v>
      </c>
      <c r="B40" s="55">
        <f t="shared" si="1"/>
        <v>145</v>
      </c>
      <c r="C40" s="56">
        <f>IF(A40&gt;$B$5,"",(Input!$C$12))</f>
        <v>611.79999999999995</v>
      </c>
      <c r="D40" s="57">
        <f>IF(A40&gt;=$B$5,"",(-PPMT(Input!$C$10/12,$B$5-B41,$B$5,$F$4)))</f>
        <v>296.84368940649176</v>
      </c>
      <c r="E40" s="57">
        <f>IF(A40&gt;=$B$5,"",(-IPMT(Input!$C$10/12,$B$5-B41,$B$5,$F$4)))</f>
        <v>314.95251092863543</v>
      </c>
      <c r="F40" s="56">
        <f t="shared" si="0"/>
        <v>62693.658496320604</v>
      </c>
    </row>
    <row r="41" spans="1:6" x14ac:dyDescent="0.25">
      <c r="A41" s="7">
        <v>37</v>
      </c>
      <c r="B41" s="55">
        <f t="shared" si="1"/>
        <v>144</v>
      </c>
      <c r="C41" s="46">
        <f>IF(A41&gt;$B$5,"",(Input!$C$12))</f>
        <v>611.79999999999995</v>
      </c>
      <c r="D41" s="47">
        <f>IF(A41&gt;=$B$5,"",(-PPMT(Input!$C$10/12,$B$5-B42,$B$5,$F$4)))</f>
        <v>298.32790785352421</v>
      </c>
      <c r="E41" s="47">
        <f>IF(A41&gt;=$B$5,"",(-IPMT(Input!$C$10/12,$B$5-B42,$B$5,$F$4)))</f>
        <v>313.46829248160293</v>
      </c>
      <c r="F41" s="46">
        <f t="shared" si="0"/>
        <v>62395.330588467077</v>
      </c>
    </row>
    <row r="42" spans="1:6" x14ac:dyDescent="0.25">
      <c r="A42" s="7">
        <v>38</v>
      </c>
      <c r="B42" s="7">
        <f t="shared" si="1"/>
        <v>143</v>
      </c>
      <c r="C42" s="46">
        <f>IF(A42&gt;$B$5,"",(Input!$C$12))</f>
        <v>611.79999999999995</v>
      </c>
      <c r="D42" s="47">
        <f>IF(A42&gt;=$B$5,"",(-PPMT(Input!$C$10/12,$B$5-B43,$B$5,$F$4)))</f>
        <v>299.81954739279189</v>
      </c>
      <c r="E42" s="47">
        <f>IF(A42&gt;=$B$5,"",(-IPMT(Input!$C$10/12,$B$5-B43,$B$5,$F$4)))</f>
        <v>311.97665294233531</v>
      </c>
      <c r="F42" s="46">
        <f t="shared" si="0"/>
        <v>62095.511041074285</v>
      </c>
    </row>
    <row r="43" spans="1:6" x14ac:dyDescent="0.25">
      <c r="A43" s="7">
        <v>39</v>
      </c>
      <c r="B43" s="7">
        <f t="shared" si="1"/>
        <v>142</v>
      </c>
      <c r="C43" s="46">
        <f>IF(A43&gt;$B$5,"",(Input!$C$12))</f>
        <v>611.79999999999995</v>
      </c>
      <c r="D43" s="47">
        <f>IF(A43&gt;=$B$5,"",(-PPMT(Input!$C$10/12,$B$5-B44,$B$5,$F$4)))</f>
        <v>301.31864512975585</v>
      </c>
      <c r="E43" s="47">
        <f>IF(A43&gt;=$B$5,"",(-IPMT(Input!$C$10/12,$B$5-B44,$B$5,$F$4)))</f>
        <v>310.47755520537135</v>
      </c>
      <c r="F43" s="46">
        <f t="shared" si="0"/>
        <v>61794.192395944527</v>
      </c>
    </row>
    <row r="44" spans="1:6" x14ac:dyDescent="0.25">
      <c r="A44" s="7">
        <v>40</v>
      </c>
      <c r="B44" s="7">
        <f t="shared" si="1"/>
        <v>141</v>
      </c>
      <c r="C44" s="46">
        <f>IF(A44&gt;$B$5,"",(Input!$C$12))</f>
        <v>611.79999999999995</v>
      </c>
      <c r="D44" s="47">
        <f>IF(A44&gt;=$B$5,"",(-PPMT(Input!$C$10/12,$B$5-B45,$B$5,$F$4)))</f>
        <v>302.82523835540457</v>
      </c>
      <c r="E44" s="47">
        <f>IF(A44&gt;=$B$5,"",(-IPMT(Input!$C$10/12,$B$5-B45,$B$5,$F$4)))</f>
        <v>308.97096197972263</v>
      </c>
      <c r="F44" s="46">
        <f t="shared" si="0"/>
        <v>61491.36715758912</v>
      </c>
    </row>
    <row r="45" spans="1:6" x14ac:dyDescent="0.25">
      <c r="A45" s="7">
        <v>41</v>
      </c>
      <c r="B45" s="7">
        <f t="shared" si="1"/>
        <v>140</v>
      </c>
      <c r="C45" s="46">
        <f>IF(A45&gt;$B$5,"",(Input!$C$12))</f>
        <v>611.79999999999995</v>
      </c>
      <c r="D45" s="47">
        <f>IF(A45&gt;=$B$5,"",(-PPMT(Input!$C$10/12,$B$5-B46,$B$5,$F$4)))</f>
        <v>304.33936454718162</v>
      </c>
      <c r="E45" s="47">
        <f>IF(A45&gt;=$B$5,"",(-IPMT(Input!$C$10/12,$B$5-B46,$B$5,$F$4)))</f>
        <v>307.45683578794552</v>
      </c>
      <c r="F45" s="46">
        <f t="shared" si="0"/>
        <v>61187.02779304194</v>
      </c>
    </row>
    <row r="46" spans="1:6" x14ac:dyDescent="0.25">
      <c r="A46" s="7">
        <v>42</v>
      </c>
      <c r="B46" s="7">
        <f t="shared" si="1"/>
        <v>139</v>
      </c>
      <c r="C46" s="46">
        <f>IF(A46&gt;$B$5,"",(Input!$C$12))</f>
        <v>611.79999999999995</v>
      </c>
      <c r="D46" s="47">
        <f>IF(A46&gt;=$B$5,"",(-PPMT(Input!$C$10/12,$B$5-B47,$B$5,$F$4)))</f>
        <v>305.86106136991754</v>
      </c>
      <c r="E46" s="47">
        <f>IF(A46&gt;=$B$5,"",(-IPMT(Input!$C$10/12,$B$5-B47,$B$5,$F$4)))</f>
        <v>305.93513896520966</v>
      </c>
      <c r="F46" s="46">
        <f t="shared" si="0"/>
        <v>60881.16673167202</v>
      </c>
    </row>
    <row r="47" spans="1:6" x14ac:dyDescent="0.25">
      <c r="A47" s="7">
        <v>43</v>
      </c>
      <c r="B47" s="7">
        <f t="shared" si="1"/>
        <v>138</v>
      </c>
      <c r="C47" s="46">
        <f>IF(A47&gt;$B$5,"",(Input!$C$12))</f>
        <v>611.79999999999995</v>
      </c>
      <c r="D47" s="47">
        <f>IF(A47&gt;=$B$5,"",(-PPMT(Input!$C$10/12,$B$5-B48,$B$5,$F$4)))</f>
        <v>307.39036667676714</v>
      </c>
      <c r="E47" s="47">
        <f>IF(A47&gt;=$B$5,"",(-IPMT(Input!$C$10/12,$B$5-B48,$B$5,$F$4)))</f>
        <v>304.40583365836</v>
      </c>
      <c r="F47" s="46">
        <f t="shared" si="0"/>
        <v>60573.776364995254</v>
      </c>
    </row>
    <row r="48" spans="1:6" x14ac:dyDescent="0.25">
      <c r="A48" s="7">
        <v>44</v>
      </c>
      <c r="B48" s="7">
        <f t="shared" si="1"/>
        <v>137</v>
      </c>
      <c r="C48" s="46">
        <f>IF(A48&gt;$B$5,"",(Input!$C$12))</f>
        <v>611.79999999999995</v>
      </c>
      <c r="D48" s="47">
        <f>IF(A48&gt;=$B$5,"",(-PPMT(Input!$C$10/12,$B$5-B49,$B$5,$F$4)))</f>
        <v>308.92731851015094</v>
      </c>
      <c r="E48" s="47">
        <f>IF(A48&gt;=$B$5,"",(-IPMT(Input!$C$10/12,$B$5-B49,$B$5,$F$4)))</f>
        <v>302.86888182497614</v>
      </c>
      <c r="F48" s="46">
        <f t="shared" si="0"/>
        <v>60264.849046485106</v>
      </c>
    </row>
    <row r="49" spans="1:6" x14ac:dyDescent="0.25">
      <c r="A49" s="7">
        <v>45</v>
      </c>
      <c r="B49" s="7">
        <f t="shared" si="1"/>
        <v>136</v>
      </c>
      <c r="C49" s="46">
        <f>IF(A49&gt;$B$5,"",(Input!$C$12))</f>
        <v>611.79999999999995</v>
      </c>
      <c r="D49" s="47">
        <f>IF(A49&gt;=$B$5,"",(-PPMT(Input!$C$10/12,$B$5-B50,$B$5,$F$4)))</f>
        <v>310.47195510270171</v>
      </c>
      <c r="E49" s="47">
        <f>IF(A49&gt;=$B$5,"",(-IPMT(Input!$C$10/12,$B$5-B50,$B$5,$F$4)))</f>
        <v>301.32424523242537</v>
      </c>
      <c r="F49" s="46">
        <f t="shared" si="0"/>
        <v>59954.377091382405</v>
      </c>
    </row>
    <row r="50" spans="1:6" x14ac:dyDescent="0.25">
      <c r="A50" s="7">
        <v>46</v>
      </c>
      <c r="B50" s="7">
        <f t="shared" si="1"/>
        <v>135</v>
      </c>
      <c r="C50" s="46">
        <f>IF(A50&gt;$B$5,"",(Input!$C$12))</f>
        <v>611.79999999999995</v>
      </c>
      <c r="D50" s="47">
        <f>IF(A50&gt;=$B$5,"",(-PPMT(Input!$C$10/12,$B$5-B51,$B$5,$F$4)))</f>
        <v>312.02431487821525</v>
      </c>
      <c r="E50" s="47">
        <f>IF(A50&gt;=$B$5,"",(-IPMT(Input!$C$10/12,$B$5-B51,$B$5,$F$4)))</f>
        <v>299.77188545691195</v>
      </c>
      <c r="F50" s="46">
        <f t="shared" si="0"/>
        <v>59642.352776504187</v>
      </c>
    </row>
    <row r="51" spans="1:6" x14ac:dyDescent="0.25">
      <c r="A51" s="7">
        <v>47</v>
      </c>
      <c r="B51" s="7">
        <f t="shared" si="1"/>
        <v>134</v>
      </c>
      <c r="C51" s="46">
        <f>IF(A51&gt;$B$5,"",(Input!$C$12))</f>
        <v>611.79999999999995</v>
      </c>
      <c r="D51" s="47">
        <f>IF(A51&gt;=$B$5,"",(-PPMT(Input!$C$10/12,$B$5-B52,$B$5,$F$4)))</f>
        <v>313.58443645260638</v>
      </c>
      <c r="E51" s="47">
        <f>IF(A51&gt;=$B$5,"",(-IPMT(Input!$C$10/12,$B$5-B52,$B$5,$F$4)))</f>
        <v>298.21176388252087</v>
      </c>
      <c r="F51" s="46">
        <f t="shared" si="0"/>
        <v>59328.768340051582</v>
      </c>
    </row>
    <row r="52" spans="1:6" x14ac:dyDescent="0.25">
      <c r="A52" s="55">
        <v>48</v>
      </c>
      <c r="B52" s="55">
        <f t="shared" si="1"/>
        <v>133</v>
      </c>
      <c r="C52" s="56">
        <f>IF(A52&gt;$B$5,"",(Input!$C$12))</f>
        <v>611.79999999999995</v>
      </c>
      <c r="D52" s="57">
        <f>IF(A52&gt;=$B$5,"",(-PPMT(Input!$C$10/12,$B$5-B53,$B$5,$F$4)))</f>
        <v>315.15235863486936</v>
      </c>
      <c r="E52" s="57">
        <f>IF(A52&gt;=$B$5,"",(-IPMT(Input!$C$10/12,$B$5-B53,$B$5,$F$4)))</f>
        <v>296.64384170025784</v>
      </c>
      <c r="F52" s="56">
        <f t="shared" si="0"/>
        <v>59013.615981416711</v>
      </c>
    </row>
    <row r="53" spans="1:6" x14ac:dyDescent="0.25">
      <c r="A53" s="7">
        <v>49</v>
      </c>
      <c r="B53" s="55">
        <f t="shared" si="1"/>
        <v>132</v>
      </c>
      <c r="C53" s="46">
        <f>IF(A53&gt;$B$5,"",(Input!$C$12))</f>
        <v>611.79999999999995</v>
      </c>
      <c r="D53" s="47">
        <f>IF(A53&gt;=$B$5,"",(-PPMT(Input!$C$10/12,$B$5-B54,$B$5,$F$4)))</f>
        <v>316.72812042804361</v>
      </c>
      <c r="E53" s="47">
        <f>IF(A53&gt;=$B$5,"",(-IPMT(Input!$C$10/12,$B$5-B54,$B$5,$F$4)))</f>
        <v>295.06807990708347</v>
      </c>
      <c r="F53" s="46">
        <f t="shared" si="0"/>
        <v>58696.887860988667</v>
      </c>
    </row>
    <row r="54" spans="1:6" x14ac:dyDescent="0.25">
      <c r="A54" s="7">
        <v>50</v>
      </c>
      <c r="B54" s="7">
        <f t="shared" si="1"/>
        <v>131</v>
      </c>
      <c r="C54" s="46">
        <f>IF(A54&gt;$B$5,"",(Input!$C$12))</f>
        <v>611.79999999999995</v>
      </c>
      <c r="D54" s="47">
        <f>IF(A54&gt;=$B$5,"",(-PPMT(Input!$C$10/12,$B$5-B55,$B$5,$F$4)))</f>
        <v>318.3117610301839</v>
      </c>
      <c r="E54" s="47">
        <f>IF(A54&gt;=$B$5,"",(-IPMT(Input!$C$10/12,$B$5-B55,$B$5,$F$4)))</f>
        <v>293.48443930494329</v>
      </c>
      <c r="F54" s="46">
        <f t="shared" si="0"/>
        <v>58378.576099958482</v>
      </c>
    </row>
    <row r="55" spans="1:6" x14ac:dyDescent="0.25">
      <c r="A55" s="7">
        <v>51</v>
      </c>
      <c r="B55" s="7">
        <f t="shared" si="1"/>
        <v>130</v>
      </c>
      <c r="C55" s="46">
        <f>IF(A55&gt;$B$5,"",(Input!$C$12))</f>
        <v>611.79999999999995</v>
      </c>
      <c r="D55" s="47">
        <f>IF(A55&gt;=$B$5,"",(-PPMT(Input!$C$10/12,$B$5-B56,$B$5,$F$4)))</f>
        <v>319.9033198353348</v>
      </c>
      <c r="E55" s="47">
        <f>IF(A55&gt;=$B$5,"",(-IPMT(Input!$C$10/12,$B$5-B56,$B$5,$F$4)))</f>
        <v>291.89288049979234</v>
      </c>
      <c r="F55" s="46">
        <f t="shared" si="0"/>
        <v>58058.672780123146</v>
      </c>
    </row>
    <row r="56" spans="1:6" x14ac:dyDescent="0.25">
      <c r="A56" s="7">
        <v>52</v>
      </c>
      <c r="B56" s="7">
        <f t="shared" si="1"/>
        <v>129</v>
      </c>
      <c r="C56" s="46">
        <f>IF(A56&gt;$B$5,"",(Input!$C$12))</f>
        <v>611.79999999999995</v>
      </c>
      <c r="D56" s="47">
        <f>IF(A56&gt;=$B$5,"",(-PPMT(Input!$C$10/12,$B$5-B57,$B$5,$F$4)))</f>
        <v>321.50283643451144</v>
      </c>
      <c r="E56" s="47">
        <f>IF(A56&gt;=$B$5,"",(-IPMT(Input!$C$10/12,$B$5-B57,$B$5,$F$4)))</f>
        <v>290.29336390061565</v>
      </c>
      <c r="F56" s="46">
        <f t="shared" si="0"/>
        <v>57737.169943688634</v>
      </c>
    </row>
    <row r="57" spans="1:6" x14ac:dyDescent="0.25">
      <c r="A57" s="7">
        <v>53</v>
      </c>
      <c r="B57" s="7">
        <f t="shared" si="1"/>
        <v>128</v>
      </c>
      <c r="C57" s="46">
        <f>IF(A57&gt;$B$5,"",(Input!$C$12))</f>
        <v>611.79999999999995</v>
      </c>
      <c r="D57" s="47">
        <f>IF(A57&gt;=$B$5,"",(-PPMT(Input!$C$10/12,$B$5-B58,$B$5,$F$4)))</f>
        <v>323.11035061668406</v>
      </c>
      <c r="E57" s="47">
        <f>IF(A57&gt;=$B$5,"",(-IPMT(Input!$C$10/12,$B$5-B58,$B$5,$F$4)))</f>
        <v>288.68584971844308</v>
      </c>
      <c r="F57" s="46">
        <f t="shared" si="0"/>
        <v>57414.05959307195</v>
      </c>
    </row>
    <row r="58" spans="1:6" x14ac:dyDescent="0.25">
      <c r="A58" s="7">
        <v>54</v>
      </c>
      <c r="B58" s="7">
        <f t="shared" si="1"/>
        <v>127</v>
      </c>
      <c r="C58" s="46">
        <f>IF(A58&gt;$B$5,"",(Input!$C$12))</f>
        <v>611.79999999999995</v>
      </c>
      <c r="D58" s="47">
        <f>IF(A58&gt;=$B$5,"",(-PPMT(Input!$C$10/12,$B$5-B59,$B$5,$F$4)))</f>
        <v>324.72590236976743</v>
      </c>
      <c r="E58" s="47">
        <f>IF(A58&gt;=$B$5,"",(-IPMT(Input!$C$10/12,$B$5-B59,$B$5,$F$4)))</f>
        <v>287.07029796535966</v>
      </c>
      <c r="F58" s="46">
        <f t="shared" si="0"/>
        <v>57089.33369070218</v>
      </c>
    </row>
    <row r="59" spans="1:6" x14ac:dyDescent="0.25">
      <c r="A59" s="7">
        <v>55</v>
      </c>
      <c r="B59" s="7">
        <f t="shared" si="1"/>
        <v>126</v>
      </c>
      <c r="C59" s="46">
        <f>IF(A59&gt;$B$5,"",(Input!$C$12))</f>
        <v>611.79999999999995</v>
      </c>
      <c r="D59" s="47">
        <f>IF(A59&gt;=$B$5,"",(-PPMT(Input!$C$10/12,$B$5-B60,$B$5,$F$4)))</f>
        <v>326.34953188161626</v>
      </c>
      <c r="E59" s="47">
        <f>IF(A59&gt;=$B$5,"",(-IPMT(Input!$C$10/12,$B$5-B60,$B$5,$F$4)))</f>
        <v>285.44666845351088</v>
      </c>
      <c r="F59" s="46">
        <f t="shared" si="0"/>
        <v>56762.984158820567</v>
      </c>
    </row>
    <row r="60" spans="1:6" x14ac:dyDescent="0.25">
      <c r="A60" s="7">
        <v>56</v>
      </c>
      <c r="B60" s="7">
        <f t="shared" si="1"/>
        <v>125</v>
      </c>
      <c r="C60" s="46">
        <f>IF(A60&gt;$B$5,"",(Input!$C$12))</f>
        <v>611.79999999999995</v>
      </c>
      <c r="D60" s="47">
        <f>IF(A60&gt;=$B$5,"",(-PPMT(Input!$C$10/12,$B$5-B61,$B$5,$F$4)))</f>
        <v>327.98127954102443</v>
      </c>
      <c r="E60" s="47">
        <f>IF(A60&gt;=$B$5,"",(-IPMT(Input!$C$10/12,$B$5-B61,$B$5,$F$4)))</f>
        <v>283.81492079410276</v>
      </c>
      <c r="F60" s="46">
        <f t="shared" si="0"/>
        <v>56435.002879279542</v>
      </c>
    </row>
    <row r="61" spans="1:6" x14ac:dyDescent="0.25">
      <c r="A61" s="7">
        <v>57</v>
      </c>
      <c r="B61" s="7">
        <f t="shared" si="1"/>
        <v>124</v>
      </c>
      <c r="C61" s="46">
        <f>IF(A61&gt;$B$5,"",(Input!$C$12))</f>
        <v>611.79999999999995</v>
      </c>
      <c r="D61" s="47">
        <f>IF(A61&gt;=$B$5,"",(-PPMT(Input!$C$10/12,$B$5-B62,$B$5,$F$4)))</f>
        <v>329.62118593872952</v>
      </c>
      <c r="E61" s="47">
        <f>IF(A61&gt;=$B$5,"",(-IPMT(Input!$C$10/12,$B$5-B62,$B$5,$F$4)))</f>
        <v>282.17501439639761</v>
      </c>
      <c r="F61" s="46">
        <f t="shared" si="0"/>
        <v>56105.381693340809</v>
      </c>
    </row>
    <row r="62" spans="1:6" x14ac:dyDescent="0.25">
      <c r="A62" s="7">
        <v>58</v>
      </c>
      <c r="B62" s="7">
        <f t="shared" si="1"/>
        <v>123</v>
      </c>
      <c r="C62" s="46">
        <f>IF(A62&gt;$B$5,"",(Input!$C$12))</f>
        <v>611.79999999999995</v>
      </c>
      <c r="D62" s="47">
        <f>IF(A62&gt;=$B$5,"",(-PPMT(Input!$C$10/12,$B$5-B63,$B$5,$F$4)))</f>
        <v>331.26929186842318</v>
      </c>
      <c r="E62" s="47">
        <f>IF(A62&gt;=$B$5,"",(-IPMT(Input!$C$10/12,$B$5-B63,$B$5,$F$4)))</f>
        <v>280.52690846670396</v>
      </c>
      <c r="F62" s="46">
        <f t="shared" si="0"/>
        <v>55774.112401472383</v>
      </c>
    </row>
    <row r="63" spans="1:6" x14ac:dyDescent="0.25">
      <c r="A63" s="7">
        <v>59</v>
      </c>
      <c r="B63" s="7">
        <f t="shared" si="1"/>
        <v>122</v>
      </c>
      <c r="C63" s="46">
        <f>IF(A63&gt;$B$5,"",(Input!$C$12))</f>
        <v>611.79999999999995</v>
      </c>
      <c r="D63" s="47">
        <f>IF(A63&gt;=$B$5,"",(-PPMT(Input!$C$10/12,$B$5-B64,$B$5,$F$4)))</f>
        <v>332.92563832776528</v>
      </c>
      <c r="E63" s="47">
        <f>IF(A63&gt;=$B$5,"",(-IPMT(Input!$C$10/12,$B$5-B64,$B$5,$F$4)))</f>
        <v>278.87056200736191</v>
      </c>
      <c r="F63" s="46">
        <f t="shared" si="0"/>
        <v>55441.186763144615</v>
      </c>
    </row>
    <row r="64" spans="1:6" x14ac:dyDescent="0.25">
      <c r="A64" s="55">
        <v>60</v>
      </c>
      <c r="B64" s="55">
        <f t="shared" si="1"/>
        <v>121</v>
      </c>
      <c r="C64" s="56">
        <f>IF(A64&gt;$B$5,"",(Input!$C$12))</f>
        <v>611.79999999999995</v>
      </c>
      <c r="D64" s="57">
        <f>IF(A64&gt;=$B$5,"",(-PPMT(Input!$C$10/12,$B$5-B65,$B$5,$F$4)))</f>
        <v>334.59026651940405</v>
      </c>
      <c r="E64" s="57">
        <f>IF(A64&gt;=$B$5,"",(-IPMT(Input!$C$10/12,$B$5-B65,$B$5,$F$4)))</f>
        <v>277.20593381572309</v>
      </c>
      <c r="F64" s="56">
        <f t="shared" si="0"/>
        <v>55106.596496625214</v>
      </c>
    </row>
    <row r="65" spans="1:6" x14ac:dyDescent="0.25">
      <c r="A65" s="7">
        <v>61</v>
      </c>
      <c r="B65" s="55">
        <f t="shared" si="1"/>
        <v>120</v>
      </c>
      <c r="C65" s="46">
        <f>IF(A65&gt;$B$5,"",(Input!$C$12))</f>
        <v>611.79999999999995</v>
      </c>
      <c r="D65" s="47">
        <f>IF(A65&gt;=$B$5,"",(-PPMT(Input!$C$10/12,$B$5-B66,$B$5,$F$4)))</f>
        <v>336.26321785200111</v>
      </c>
      <c r="E65" s="47">
        <f>IF(A65&gt;=$B$5,"",(-IPMT(Input!$C$10/12,$B$5-B66,$B$5,$F$4)))</f>
        <v>275.53298248312603</v>
      </c>
      <c r="F65" s="46">
        <f t="shared" si="0"/>
        <v>54770.333278773214</v>
      </c>
    </row>
    <row r="66" spans="1:6" x14ac:dyDescent="0.25">
      <c r="A66" s="7">
        <v>62</v>
      </c>
      <c r="B66" s="7">
        <f t="shared" si="1"/>
        <v>119</v>
      </c>
      <c r="C66" s="46">
        <f>IF(A66&gt;$B$5,"",(Input!$C$12))</f>
        <v>611.79999999999995</v>
      </c>
      <c r="D66" s="47">
        <f>IF(A66&gt;=$B$5,"",(-PPMT(Input!$C$10/12,$B$5-B67,$B$5,$F$4)))</f>
        <v>337.94453394126111</v>
      </c>
      <c r="E66" s="47">
        <f>IF(A66&gt;=$B$5,"",(-IPMT(Input!$C$10/12,$B$5-B67,$B$5,$F$4)))</f>
        <v>273.85166639386608</v>
      </c>
      <c r="F66" s="46">
        <f t="shared" si="0"/>
        <v>54432.388744831951</v>
      </c>
    </row>
    <row r="67" spans="1:6" x14ac:dyDescent="0.25">
      <c r="A67" s="7">
        <v>63</v>
      </c>
      <c r="B67" s="7">
        <f t="shared" si="1"/>
        <v>118</v>
      </c>
      <c r="C67" s="46">
        <f>IF(A67&gt;$B$5,"",(Input!$C$12))</f>
        <v>611.79999999999995</v>
      </c>
      <c r="D67" s="47">
        <f>IF(A67&gt;=$B$5,"",(-PPMT(Input!$C$10/12,$B$5-B68,$B$5,$F$4)))</f>
        <v>339.63425661096744</v>
      </c>
      <c r="E67" s="47">
        <f>IF(A67&gt;=$B$5,"",(-IPMT(Input!$C$10/12,$B$5-B68,$B$5,$F$4)))</f>
        <v>272.1619437241597</v>
      </c>
      <c r="F67" s="46">
        <f t="shared" si="0"/>
        <v>54092.754488220984</v>
      </c>
    </row>
    <row r="68" spans="1:6" x14ac:dyDescent="0.25">
      <c r="A68" s="7">
        <v>64</v>
      </c>
      <c r="B68" s="7">
        <f t="shared" si="1"/>
        <v>117</v>
      </c>
      <c r="C68" s="46">
        <f>IF(A68&gt;$B$5,"",(Input!$C$12))</f>
        <v>611.79999999999995</v>
      </c>
      <c r="D68" s="47">
        <f>IF(A68&gt;=$B$5,"",(-PPMT(Input!$C$10/12,$B$5-B69,$B$5,$F$4)))</f>
        <v>341.33242789402226</v>
      </c>
      <c r="E68" s="47">
        <f>IF(A68&gt;=$B$5,"",(-IPMT(Input!$C$10/12,$B$5-B69,$B$5,$F$4)))</f>
        <v>270.46377244110488</v>
      </c>
      <c r="F68" s="46">
        <f t="shared" si="0"/>
        <v>53751.422060326964</v>
      </c>
    </row>
    <row r="69" spans="1:6" x14ac:dyDescent="0.25">
      <c r="A69" s="7">
        <v>65</v>
      </c>
      <c r="B69" s="7">
        <f t="shared" si="1"/>
        <v>116</v>
      </c>
      <c r="C69" s="46">
        <f>IF(A69&gt;$B$5,"",(Input!$C$12))</f>
        <v>611.79999999999995</v>
      </c>
      <c r="D69" s="47">
        <f>IF(A69&gt;=$B$5,"",(-PPMT(Input!$C$10/12,$B$5-B70,$B$5,$F$4)))</f>
        <v>343.0390900334923</v>
      </c>
      <c r="E69" s="47">
        <f>IF(A69&gt;=$B$5,"",(-IPMT(Input!$C$10/12,$B$5-B70,$B$5,$F$4)))</f>
        <v>268.75711030163484</v>
      </c>
      <c r="F69" s="46">
        <f t="shared" ref="F69:F132" si="2">IF(A70&gt;$B$5,"",F68-D69)</f>
        <v>53408.382970293475</v>
      </c>
    </row>
    <row r="70" spans="1:6" x14ac:dyDescent="0.25">
      <c r="A70" s="7">
        <v>66</v>
      </c>
      <c r="B70" s="7">
        <f t="shared" ref="B70:B125" si="3">IF(A70&gt;$B$5,"",(B69-1))</f>
        <v>115</v>
      </c>
      <c r="C70" s="46">
        <f>IF(A70&gt;$B$5,"",(Input!$C$12))</f>
        <v>611.79999999999995</v>
      </c>
      <c r="D70" s="47">
        <f>IF(A70&gt;=$B$5,"",(-PPMT(Input!$C$10/12,$B$5-B71,$B$5,$F$4)))</f>
        <v>344.75428548365983</v>
      </c>
      <c r="E70" s="47">
        <f>IF(A70&gt;=$B$5,"",(-IPMT(Input!$C$10/12,$B$5-B71,$B$5,$F$4)))</f>
        <v>267.04191485146731</v>
      </c>
      <c r="F70" s="46">
        <f t="shared" si="2"/>
        <v>53063.628684809817</v>
      </c>
    </row>
    <row r="71" spans="1:6" x14ac:dyDescent="0.25">
      <c r="A71" s="7">
        <v>67</v>
      </c>
      <c r="B71" s="7">
        <f t="shared" si="3"/>
        <v>114</v>
      </c>
      <c r="C71" s="46">
        <f>IF(A71&gt;$B$5,"",(Input!$C$12))</f>
        <v>611.79999999999995</v>
      </c>
      <c r="D71" s="47">
        <f>IF(A71&gt;=$B$5,"",(-PPMT(Input!$C$10/12,$B$5-B72,$B$5,$F$4)))</f>
        <v>346.47805691107811</v>
      </c>
      <c r="E71" s="47">
        <f>IF(A71&gt;=$B$5,"",(-IPMT(Input!$C$10/12,$B$5-B72,$B$5,$F$4)))</f>
        <v>265.31814342404903</v>
      </c>
      <c r="F71" s="46">
        <f t="shared" si="2"/>
        <v>52717.150627898736</v>
      </c>
    </row>
    <row r="72" spans="1:6" x14ac:dyDescent="0.25">
      <c r="A72" s="7">
        <v>68</v>
      </c>
      <c r="B72" s="7">
        <f t="shared" si="3"/>
        <v>113</v>
      </c>
      <c r="C72" s="46">
        <f>IF(A72&gt;$B$5,"",(Input!$C$12))</f>
        <v>611.79999999999995</v>
      </c>
      <c r="D72" s="47">
        <f>IF(A72&gt;=$B$5,"",(-PPMT(Input!$C$10/12,$B$5-B73,$B$5,$F$4)))</f>
        <v>348.21044719563355</v>
      </c>
      <c r="E72" s="47">
        <f>IF(A72&gt;=$B$5,"",(-IPMT(Input!$C$10/12,$B$5-B73,$B$5,$F$4)))</f>
        <v>263.58575313949359</v>
      </c>
      <c r="F72" s="46">
        <f t="shared" si="2"/>
        <v>52368.940180703103</v>
      </c>
    </row>
    <row r="73" spans="1:6" x14ac:dyDescent="0.25">
      <c r="A73" s="7">
        <v>69</v>
      </c>
      <c r="B73" s="7">
        <f t="shared" si="3"/>
        <v>112</v>
      </c>
      <c r="C73" s="46">
        <f>IF(A73&gt;$B$5,"",(Input!$C$12))</f>
        <v>611.79999999999995</v>
      </c>
      <c r="D73" s="47">
        <f>IF(A73&gt;=$B$5,"",(-PPMT(Input!$C$10/12,$B$5-B74,$B$5,$F$4)))</f>
        <v>349.95149943161175</v>
      </c>
      <c r="E73" s="47">
        <f>IF(A73&gt;=$B$5,"",(-IPMT(Input!$C$10/12,$B$5-B74,$B$5,$F$4)))</f>
        <v>261.84470090351539</v>
      </c>
      <c r="F73" s="46">
        <f t="shared" si="2"/>
        <v>52018.98868127149</v>
      </c>
    </row>
    <row r="74" spans="1:6" x14ac:dyDescent="0.25">
      <c r="A74" s="7">
        <v>70</v>
      </c>
      <c r="B74" s="7">
        <f t="shared" si="3"/>
        <v>111</v>
      </c>
      <c r="C74" s="46">
        <f>IF(A74&gt;$B$5,"",(Input!$C$12))</f>
        <v>611.79999999999995</v>
      </c>
      <c r="D74" s="47">
        <f>IF(A74&gt;=$B$5,"",(-PPMT(Input!$C$10/12,$B$5-B75,$B$5,$F$4)))</f>
        <v>351.70125692876979</v>
      </c>
      <c r="E74" s="47">
        <f>IF(A74&gt;=$B$5,"",(-IPMT(Input!$C$10/12,$B$5-B75,$B$5,$F$4)))</f>
        <v>260.0949434063574</v>
      </c>
      <c r="F74" s="46">
        <f t="shared" si="2"/>
        <v>51667.287424342721</v>
      </c>
    </row>
    <row r="75" spans="1:6" x14ac:dyDescent="0.25">
      <c r="A75" s="7">
        <v>71</v>
      </c>
      <c r="B75" s="7">
        <f t="shared" si="3"/>
        <v>110</v>
      </c>
      <c r="C75" s="46">
        <f>IF(A75&gt;$B$5,"",(Input!$C$12))</f>
        <v>611.79999999999995</v>
      </c>
      <c r="D75" s="47">
        <f>IF(A75&gt;=$B$5,"",(-PPMT(Input!$C$10/12,$B$5-B76,$B$5,$F$4)))</f>
        <v>353.45976321341362</v>
      </c>
      <c r="E75" s="47">
        <f>IF(A75&gt;=$B$5,"",(-IPMT(Input!$C$10/12,$B$5-B76,$B$5,$F$4)))</f>
        <v>258.33643712171357</v>
      </c>
      <c r="F75" s="46">
        <f t="shared" si="2"/>
        <v>51313.827661129311</v>
      </c>
    </row>
    <row r="76" spans="1:6" x14ac:dyDescent="0.25">
      <c r="A76" s="55">
        <v>72</v>
      </c>
      <c r="B76" s="55">
        <f t="shared" si="3"/>
        <v>109</v>
      </c>
      <c r="C76" s="56">
        <f>IF(A76&gt;$B$5,"",(Input!$C$12))</f>
        <v>611.79999999999995</v>
      </c>
      <c r="D76" s="57">
        <f>IF(A76&gt;=$B$5,"",(-PPMT(Input!$C$10/12,$B$5-B77,$B$5,$F$4)))</f>
        <v>355.22706202948069</v>
      </c>
      <c r="E76" s="57">
        <f>IF(A76&gt;=$B$5,"",(-IPMT(Input!$C$10/12,$B$5-B77,$B$5,$F$4)))</f>
        <v>256.5691383056465</v>
      </c>
      <c r="F76" s="56">
        <f t="shared" si="2"/>
        <v>50958.600599099831</v>
      </c>
    </row>
    <row r="77" spans="1:6" x14ac:dyDescent="0.25">
      <c r="A77" s="7">
        <v>73</v>
      </c>
      <c r="B77" s="55">
        <f t="shared" si="3"/>
        <v>108</v>
      </c>
      <c r="C77" s="46">
        <f>IF(A77&gt;$B$5,"",(Input!$C$12))</f>
        <v>611.79999999999995</v>
      </c>
      <c r="D77" s="47">
        <f>IF(A77&gt;=$B$5,"",(-PPMT(Input!$C$10/12,$B$5-B78,$B$5,$F$4)))</f>
        <v>357.00319733962812</v>
      </c>
      <c r="E77" s="47">
        <f>IF(A77&gt;=$B$5,"",(-IPMT(Input!$C$10/12,$B$5-B78,$B$5,$F$4)))</f>
        <v>254.79300299549908</v>
      </c>
      <c r="F77" s="46">
        <f t="shared" si="2"/>
        <v>50601.597401760206</v>
      </c>
    </row>
    <row r="78" spans="1:6" x14ac:dyDescent="0.25">
      <c r="A78" s="7">
        <v>74</v>
      </c>
      <c r="B78" s="7">
        <f t="shared" si="3"/>
        <v>107</v>
      </c>
      <c r="C78" s="46">
        <f>IF(A78&gt;$B$5,"",(Input!$C$12))</f>
        <v>611.79999999999995</v>
      </c>
      <c r="D78" s="47">
        <f>IF(A78&gt;=$B$5,"",(-PPMT(Input!$C$10/12,$B$5-B79,$B$5,$F$4)))</f>
        <v>358.78821332632623</v>
      </c>
      <c r="E78" s="47">
        <f>IF(A78&gt;=$B$5,"",(-IPMT(Input!$C$10/12,$B$5-B79,$B$5,$F$4)))</f>
        <v>253.00798700880097</v>
      </c>
      <c r="F78" s="46">
        <f t="shared" si="2"/>
        <v>50242.809188433879</v>
      </c>
    </row>
    <row r="79" spans="1:6" x14ac:dyDescent="0.25">
      <c r="A79" s="7">
        <v>75</v>
      </c>
      <c r="B79" s="7">
        <f t="shared" si="3"/>
        <v>106</v>
      </c>
      <c r="C79" s="46">
        <f>IF(A79&gt;$B$5,"",(Input!$C$12))</f>
        <v>611.79999999999995</v>
      </c>
      <c r="D79" s="47">
        <f>IF(A79&gt;=$B$5,"",(-PPMT(Input!$C$10/12,$B$5-B80,$B$5,$F$4)))</f>
        <v>360.58215439295782</v>
      </c>
      <c r="E79" s="47">
        <f>IF(A79&gt;=$B$5,"",(-IPMT(Input!$C$10/12,$B$5-B80,$B$5,$F$4)))</f>
        <v>251.21404594216932</v>
      </c>
      <c r="F79" s="46">
        <f t="shared" si="2"/>
        <v>49882.227034040923</v>
      </c>
    </row>
    <row r="80" spans="1:6" x14ac:dyDescent="0.25">
      <c r="A80" s="7">
        <v>76</v>
      </c>
      <c r="B80" s="7">
        <f t="shared" si="3"/>
        <v>105</v>
      </c>
      <c r="C80" s="46">
        <f>IF(A80&gt;$B$5,"",(Input!$C$12))</f>
        <v>611.79999999999995</v>
      </c>
      <c r="D80" s="47">
        <f>IF(A80&gt;=$B$5,"",(-PPMT(Input!$C$10/12,$B$5-B81,$B$5,$F$4)))</f>
        <v>362.38506516492265</v>
      </c>
      <c r="E80" s="47">
        <f>IF(A80&gt;=$B$5,"",(-IPMT(Input!$C$10/12,$B$5-B81,$B$5,$F$4)))</f>
        <v>249.41113517020455</v>
      </c>
      <c r="F80" s="46">
        <f t="shared" si="2"/>
        <v>49519.841968876004</v>
      </c>
    </row>
    <row r="81" spans="1:6" x14ac:dyDescent="0.25">
      <c r="A81" s="7">
        <v>77</v>
      </c>
      <c r="B81" s="7">
        <f t="shared" si="3"/>
        <v>104</v>
      </c>
      <c r="C81" s="46">
        <f>IF(A81&gt;$B$5,"",(Input!$C$12))</f>
        <v>611.79999999999995</v>
      </c>
      <c r="D81" s="47">
        <f>IF(A81&gt;=$B$5,"",(-PPMT(Input!$C$10/12,$B$5-B82,$B$5,$F$4)))</f>
        <v>364.19699049074728</v>
      </c>
      <c r="E81" s="47">
        <f>IF(A81&gt;=$B$5,"",(-IPMT(Input!$C$10/12,$B$5-B82,$B$5,$F$4)))</f>
        <v>247.59920984437991</v>
      </c>
      <c r="F81" s="46">
        <f t="shared" si="2"/>
        <v>49155.644978385259</v>
      </c>
    </row>
    <row r="82" spans="1:6" x14ac:dyDescent="0.25">
      <c r="A82" s="7">
        <v>78</v>
      </c>
      <c r="B82" s="7">
        <f t="shared" si="3"/>
        <v>103</v>
      </c>
      <c r="C82" s="46">
        <f>IF(A82&gt;$B$5,"",(Input!$C$12))</f>
        <v>611.79999999999995</v>
      </c>
      <c r="D82" s="47">
        <f>IF(A82&gt;=$B$5,"",(-PPMT(Input!$C$10/12,$B$5-B83,$B$5,$F$4)))</f>
        <v>366.01797544320101</v>
      </c>
      <c r="E82" s="47">
        <f>IF(A82&gt;=$B$5,"",(-IPMT(Input!$C$10/12,$B$5-B83,$B$5,$F$4)))</f>
        <v>245.77822489192619</v>
      </c>
      <c r="F82" s="46">
        <f t="shared" si="2"/>
        <v>48789.627002942056</v>
      </c>
    </row>
    <row r="83" spans="1:6" x14ac:dyDescent="0.25">
      <c r="A83" s="7">
        <v>79</v>
      </c>
      <c r="B83" s="7">
        <f t="shared" si="3"/>
        <v>102</v>
      </c>
      <c r="C83" s="46">
        <f>IF(A83&gt;$B$5,"",(Input!$C$12))</f>
        <v>611.79999999999995</v>
      </c>
      <c r="D83" s="47">
        <f>IF(A83&gt;=$B$5,"",(-PPMT(Input!$C$10/12,$B$5-B84,$B$5,$F$4)))</f>
        <v>367.84806532041699</v>
      </c>
      <c r="E83" s="47">
        <f>IF(A83&gt;=$B$5,"",(-IPMT(Input!$C$10/12,$B$5-B84,$B$5,$F$4)))</f>
        <v>243.94813501471018</v>
      </c>
      <c r="F83" s="46">
        <f t="shared" si="2"/>
        <v>48421.778937621639</v>
      </c>
    </row>
    <row r="84" spans="1:6" x14ac:dyDescent="0.25">
      <c r="A84" s="7">
        <v>80</v>
      </c>
      <c r="B84" s="7">
        <f t="shared" si="3"/>
        <v>101</v>
      </c>
      <c r="C84" s="46">
        <f>IF(A84&gt;$B$5,"",(Input!$C$12))</f>
        <v>611.79999999999995</v>
      </c>
      <c r="D84" s="47">
        <f>IF(A84&gt;=$B$5,"",(-PPMT(Input!$C$10/12,$B$5-B85,$B$5,$F$4)))</f>
        <v>369.68730564701912</v>
      </c>
      <c r="E84" s="47">
        <f>IF(A84&gt;=$B$5,"",(-IPMT(Input!$C$10/12,$B$5-B85,$B$5,$F$4)))</f>
        <v>242.10889468810805</v>
      </c>
      <c r="F84" s="46">
        <f t="shared" si="2"/>
        <v>48052.091631974617</v>
      </c>
    </row>
    <row r="85" spans="1:6" x14ac:dyDescent="0.25">
      <c r="A85" s="7">
        <v>81</v>
      </c>
      <c r="B85" s="7">
        <f t="shared" si="3"/>
        <v>100</v>
      </c>
      <c r="C85" s="46">
        <f>IF(A85&gt;$B$5,"",(Input!$C$12))</f>
        <v>611.79999999999995</v>
      </c>
      <c r="D85" s="47">
        <f>IF(A85&gt;=$B$5,"",(-PPMT(Input!$C$10/12,$B$5-B86,$B$5,$F$4)))</f>
        <v>371.53574217525414</v>
      </c>
      <c r="E85" s="47">
        <f>IF(A85&gt;=$B$5,"",(-IPMT(Input!$C$10/12,$B$5-B86,$B$5,$F$4)))</f>
        <v>240.260458159873</v>
      </c>
      <c r="F85" s="46">
        <f t="shared" si="2"/>
        <v>47680.555889799361</v>
      </c>
    </row>
    <row r="86" spans="1:6" x14ac:dyDescent="0.25">
      <c r="A86" s="7">
        <v>82</v>
      </c>
      <c r="B86" s="7">
        <f t="shared" si="3"/>
        <v>99</v>
      </c>
      <c r="C86" s="46">
        <f>IF(A86&gt;$B$5,"",(Input!$C$12))</f>
        <v>611.79999999999995</v>
      </c>
      <c r="D86" s="47">
        <f>IF(A86&gt;=$B$5,"",(-PPMT(Input!$C$10/12,$B$5-B87,$B$5,$F$4)))</f>
        <v>373.39342088613051</v>
      </c>
      <c r="E86" s="47">
        <f>IF(A86&gt;=$B$5,"",(-IPMT(Input!$C$10/12,$B$5-B87,$B$5,$F$4)))</f>
        <v>238.40277944899671</v>
      </c>
      <c r="F86" s="46">
        <f t="shared" si="2"/>
        <v>47307.16246891323</v>
      </c>
    </row>
    <row r="87" spans="1:6" x14ac:dyDescent="0.25">
      <c r="A87" s="7">
        <v>83</v>
      </c>
      <c r="B87" s="7">
        <f t="shared" si="3"/>
        <v>98</v>
      </c>
      <c r="C87" s="46">
        <f>IF(A87&gt;$B$5,"",(Input!$C$12))</f>
        <v>611.79999999999995</v>
      </c>
      <c r="D87" s="47">
        <f>IF(A87&gt;=$B$5,"",(-PPMT(Input!$C$10/12,$B$5-B88,$B$5,$F$4)))</f>
        <v>375.26038799056113</v>
      </c>
      <c r="E87" s="47">
        <f>IF(A87&gt;=$B$5,"",(-IPMT(Input!$C$10/12,$B$5-B88,$B$5,$F$4)))</f>
        <v>236.53581234456601</v>
      </c>
      <c r="F87" s="46">
        <f t="shared" si="2"/>
        <v>46931.902080922671</v>
      </c>
    </row>
    <row r="88" spans="1:6" x14ac:dyDescent="0.25">
      <c r="A88" s="55">
        <v>84</v>
      </c>
      <c r="B88" s="55">
        <f t="shared" si="3"/>
        <v>97</v>
      </c>
      <c r="C88" s="56">
        <f>IF(A88&gt;$B$5,"",(Input!$C$12))</f>
        <v>611.79999999999995</v>
      </c>
      <c r="D88" s="57">
        <f>IF(A88&gt;=$B$5,"",(-PPMT(Input!$C$10/12,$B$5-B89,$B$5,$F$4)))</f>
        <v>377.13668993051391</v>
      </c>
      <c r="E88" s="57">
        <f>IF(A88&gt;=$B$5,"",(-IPMT(Input!$C$10/12,$B$5-B89,$B$5,$F$4)))</f>
        <v>234.65951040461326</v>
      </c>
      <c r="F88" s="56">
        <f t="shared" si="2"/>
        <v>46554.765390992157</v>
      </c>
    </row>
    <row r="89" spans="1:6" x14ac:dyDescent="0.25">
      <c r="A89" s="7">
        <v>85</v>
      </c>
      <c r="B89" s="55">
        <f t="shared" si="3"/>
        <v>96</v>
      </c>
      <c r="C89" s="46">
        <f>IF(A89&gt;$B$5,"",(Input!$C$12))</f>
        <v>611.79999999999995</v>
      </c>
      <c r="D89" s="47">
        <f>IF(A89&gt;=$B$5,"",(-PPMT(Input!$C$10/12,$B$5-B90,$B$5,$F$4)))</f>
        <v>379.02237338016647</v>
      </c>
      <c r="E89" s="47">
        <f>IF(A89&gt;=$B$5,"",(-IPMT(Input!$C$10/12,$B$5-B90,$B$5,$F$4)))</f>
        <v>232.77382695496067</v>
      </c>
      <c r="F89" s="46">
        <f t="shared" si="2"/>
        <v>46175.743017611989</v>
      </c>
    </row>
    <row r="90" spans="1:6" x14ac:dyDescent="0.25">
      <c r="A90" s="7">
        <v>86</v>
      </c>
      <c r="B90" s="7">
        <f t="shared" si="3"/>
        <v>95</v>
      </c>
      <c r="C90" s="46">
        <f>IF(A90&gt;$B$5,"",(Input!$C$12))</f>
        <v>611.79999999999995</v>
      </c>
      <c r="D90" s="47">
        <f>IF(A90&gt;=$B$5,"",(-PPMT(Input!$C$10/12,$B$5-B91,$B$5,$F$4)))</f>
        <v>380.9174852470673</v>
      </c>
      <c r="E90" s="47">
        <f>IF(A90&gt;=$B$5,"",(-IPMT(Input!$C$10/12,$B$5-B91,$B$5,$F$4)))</f>
        <v>230.87871508805986</v>
      </c>
      <c r="F90" s="46">
        <f t="shared" si="2"/>
        <v>45794.825532364921</v>
      </c>
    </row>
    <row r="91" spans="1:6" x14ac:dyDescent="0.25">
      <c r="A91" s="7">
        <v>87</v>
      </c>
      <c r="B91" s="7">
        <f t="shared" si="3"/>
        <v>94</v>
      </c>
      <c r="C91" s="46">
        <f>IF(A91&gt;$B$5,"",(Input!$C$12))</f>
        <v>611.79999999999995</v>
      </c>
      <c r="D91" s="47">
        <f>IF(A91&gt;=$B$5,"",(-PPMT(Input!$C$10/12,$B$5-B92,$B$5,$F$4)))</f>
        <v>382.82207267330261</v>
      </c>
      <c r="E91" s="47">
        <f>IF(A91&gt;=$B$5,"",(-IPMT(Input!$C$10/12,$B$5-B92,$B$5,$F$4)))</f>
        <v>228.9741276618245</v>
      </c>
      <c r="F91" s="46">
        <f t="shared" si="2"/>
        <v>45412.003459691616</v>
      </c>
    </row>
    <row r="92" spans="1:6" x14ac:dyDescent="0.25">
      <c r="A92" s="7">
        <v>88</v>
      </c>
      <c r="B92" s="7">
        <f t="shared" si="3"/>
        <v>93</v>
      </c>
      <c r="C92" s="46">
        <f>IF(A92&gt;$B$5,"",(Input!$C$12))</f>
        <v>611.79999999999995</v>
      </c>
      <c r="D92" s="47">
        <f>IF(A92&gt;=$B$5,"",(-PPMT(Input!$C$10/12,$B$5-B93,$B$5,$F$4)))</f>
        <v>384.7361830366691</v>
      </c>
      <c r="E92" s="47">
        <f>IF(A92&gt;=$B$5,"",(-IPMT(Input!$C$10/12,$B$5-B93,$B$5,$F$4)))</f>
        <v>227.06001729845798</v>
      </c>
      <c r="F92" s="46">
        <f t="shared" si="2"/>
        <v>45027.267276654944</v>
      </c>
    </row>
    <row r="93" spans="1:6" x14ac:dyDescent="0.25">
      <c r="A93" s="7">
        <v>89</v>
      </c>
      <c r="B93" s="7">
        <f t="shared" si="3"/>
        <v>92</v>
      </c>
      <c r="C93" s="46">
        <f>IF(A93&gt;$B$5,"",(Input!$C$12))</f>
        <v>611.79999999999995</v>
      </c>
      <c r="D93" s="47">
        <f>IF(A93&gt;=$B$5,"",(-PPMT(Input!$C$10/12,$B$5-B94,$B$5,$F$4)))</f>
        <v>386.65986395185251</v>
      </c>
      <c r="E93" s="47">
        <f>IF(A93&gt;=$B$5,"",(-IPMT(Input!$C$10/12,$B$5-B94,$B$5,$F$4)))</f>
        <v>225.13633638327465</v>
      </c>
      <c r="F93" s="46">
        <f t="shared" si="2"/>
        <v>44640.607412703088</v>
      </c>
    </row>
    <row r="94" spans="1:6" x14ac:dyDescent="0.25">
      <c r="A94" s="7">
        <v>90</v>
      </c>
      <c r="B94" s="7">
        <f t="shared" si="3"/>
        <v>91</v>
      </c>
      <c r="C94" s="46">
        <f>IF(A94&gt;$B$5,"",(Input!$C$12))</f>
        <v>611.79999999999995</v>
      </c>
      <c r="D94" s="47">
        <f>IF(A94&gt;=$B$5,"",(-PPMT(Input!$C$10/12,$B$5-B95,$B$5,$F$4)))</f>
        <v>388.59316327161179</v>
      </c>
      <c r="E94" s="47">
        <f>IF(A94&gt;=$B$5,"",(-IPMT(Input!$C$10/12,$B$5-B95,$B$5,$F$4)))</f>
        <v>223.20303706351532</v>
      </c>
      <c r="F94" s="46">
        <f t="shared" si="2"/>
        <v>44252.014249431479</v>
      </c>
    </row>
    <row r="95" spans="1:6" x14ac:dyDescent="0.25">
      <c r="A95" s="7">
        <v>91</v>
      </c>
      <c r="B95" s="7">
        <f t="shared" si="3"/>
        <v>90</v>
      </c>
      <c r="C95" s="46">
        <f>IF(A95&gt;$B$5,"",(Input!$C$12))</f>
        <v>611.79999999999995</v>
      </c>
      <c r="D95" s="47">
        <f>IF(A95&gt;=$B$5,"",(-PPMT(Input!$C$10/12,$B$5-B96,$B$5,$F$4)))</f>
        <v>390.53612908796981</v>
      </c>
      <c r="E95" s="47">
        <f>IF(A95&gt;=$B$5,"",(-IPMT(Input!$C$10/12,$B$5-B96,$B$5,$F$4)))</f>
        <v>221.26007124715733</v>
      </c>
      <c r="F95" s="46">
        <f t="shared" si="2"/>
        <v>43861.478120343512</v>
      </c>
    </row>
    <row r="96" spans="1:6" x14ac:dyDescent="0.25">
      <c r="A96" s="7">
        <v>92</v>
      </c>
      <c r="B96" s="7">
        <f t="shared" si="3"/>
        <v>89</v>
      </c>
      <c r="C96" s="46">
        <f>IF(A96&gt;$B$5,"",(Input!$C$12))</f>
        <v>611.79999999999995</v>
      </c>
      <c r="D96" s="47">
        <f>IF(A96&gt;=$B$5,"",(-PPMT(Input!$C$10/12,$B$5-B97,$B$5,$F$4)))</f>
        <v>392.48880973340965</v>
      </c>
      <c r="E96" s="47">
        <f>IF(A96&gt;=$B$5,"",(-IPMT(Input!$C$10/12,$B$5-B97,$B$5,$F$4)))</f>
        <v>219.30739060171746</v>
      </c>
      <c r="F96" s="46">
        <f t="shared" si="2"/>
        <v>43468.989310610101</v>
      </c>
    </row>
    <row r="97" spans="1:6" x14ac:dyDescent="0.25">
      <c r="A97" s="7">
        <v>93</v>
      </c>
      <c r="B97" s="7">
        <f t="shared" si="3"/>
        <v>88</v>
      </c>
      <c r="C97" s="46">
        <f>IF(A97&gt;$B$5,"",(Input!$C$12))</f>
        <v>611.79999999999995</v>
      </c>
      <c r="D97" s="47">
        <f>IF(A97&gt;=$B$5,"",(-PPMT(Input!$C$10/12,$B$5-B98,$B$5,$F$4)))</f>
        <v>394.45125378207678</v>
      </c>
      <c r="E97" s="47">
        <f>IF(A97&gt;=$B$5,"",(-IPMT(Input!$C$10/12,$B$5-B98,$B$5,$F$4)))</f>
        <v>217.34494655305045</v>
      </c>
      <c r="F97" s="46">
        <f t="shared" si="2"/>
        <v>43074.538056828023</v>
      </c>
    </row>
    <row r="98" spans="1:6" x14ac:dyDescent="0.25">
      <c r="A98" s="7">
        <v>94</v>
      </c>
      <c r="B98" s="7">
        <f t="shared" si="3"/>
        <v>87</v>
      </c>
      <c r="C98" s="46">
        <f>IF(A98&gt;$B$5,"",(Input!$C$12))</f>
        <v>611.79999999999995</v>
      </c>
      <c r="D98" s="47">
        <f>IF(A98&gt;=$B$5,"",(-PPMT(Input!$C$10/12,$B$5-B99,$B$5,$F$4)))</f>
        <v>396.42351005098709</v>
      </c>
      <c r="E98" s="47">
        <f>IF(A98&gt;=$B$5,"",(-IPMT(Input!$C$10/12,$B$5-B99,$B$5,$F$4)))</f>
        <v>215.37269028414005</v>
      </c>
      <c r="F98" s="46">
        <f t="shared" si="2"/>
        <v>42678.114546777033</v>
      </c>
    </row>
    <row r="99" spans="1:6" x14ac:dyDescent="0.25">
      <c r="A99" s="7">
        <v>95</v>
      </c>
      <c r="B99" s="7">
        <f t="shared" si="3"/>
        <v>86</v>
      </c>
      <c r="C99" s="46">
        <f>IF(A99&gt;$B$5,"",(Input!$C$12))</f>
        <v>611.79999999999995</v>
      </c>
      <c r="D99" s="47">
        <f>IF(A99&gt;=$B$5,"",(-PPMT(Input!$C$10/12,$B$5-B100,$B$5,$F$4)))</f>
        <v>398.40562760124209</v>
      </c>
      <c r="E99" s="47">
        <f>IF(A99&gt;=$B$5,"",(-IPMT(Input!$C$10/12,$B$5-B100,$B$5,$F$4)))</f>
        <v>213.39057273388511</v>
      </c>
      <c r="F99" s="46">
        <f t="shared" si="2"/>
        <v>42279.708919175791</v>
      </c>
    </row>
    <row r="100" spans="1:6" x14ac:dyDescent="0.25">
      <c r="A100" s="55">
        <v>96</v>
      </c>
      <c r="B100" s="55">
        <f t="shared" si="3"/>
        <v>85</v>
      </c>
      <c r="C100" s="56">
        <f>IF(A100&gt;$B$5,"",(Input!$C$12))</f>
        <v>611.79999999999995</v>
      </c>
      <c r="D100" s="57">
        <f>IF(A100&gt;=$B$5,"",(-PPMT(Input!$C$10/12,$B$5-B101,$B$5,$F$4)))</f>
        <v>400.39765573924831</v>
      </c>
      <c r="E100" s="57">
        <f>IF(A100&gt;=$B$5,"",(-IPMT(Input!$C$10/12,$B$5-B101,$B$5,$F$4)))</f>
        <v>211.39854459587889</v>
      </c>
      <c r="F100" s="56">
        <f t="shared" si="2"/>
        <v>41879.311263436546</v>
      </c>
    </row>
    <row r="101" spans="1:6" x14ac:dyDescent="0.25">
      <c r="A101" s="7">
        <v>97</v>
      </c>
      <c r="B101" s="55">
        <f t="shared" si="3"/>
        <v>84</v>
      </c>
      <c r="C101" s="46">
        <f>IF(A101&gt;$B$5,"",(Input!$C$12))</f>
        <v>611.79999999999995</v>
      </c>
      <c r="D101" s="47">
        <f>IF(A101&gt;=$B$5,"",(-PPMT(Input!$C$10/12,$B$5-B102,$B$5,$F$4)))</f>
        <v>402.39964401794452</v>
      </c>
      <c r="E101" s="47">
        <f>IF(A101&gt;=$B$5,"",(-IPMT(Input!$C$10/12,$B$5-B102,$B$5,$F$4)))</f>
        <v>209.3965563171827</v>
      </c>
      <c r="F101" s="46">
        <f t="shared" si="2"/>
        <v>41476.911619418599</v>
      </c>
    </row>
    <row r="102" spans="1:6" x14ac:dyDescent="0.25">
      <c r="A102" s="7">
        <v>98</v>
      </c>
      <c r="B102" s="7">
        <f t="shared" si="3"/>
        <v>83</v>
      </c>
      <c r="C102" s="46">
        <f>IF(A102&gt;$B$5,"",(Input!$C$12))</f>
        <v>611.79999999999995</v>
      </c>
      <c r="D102" s="47">
        <f>IF(A102&gt;=$B$5,"",(-PPMT(Input!$C$10/12,$B$5-B103,$B$5,$F$4)))</f>
        <v>404.41164223803418</v>
      </c>
      <c r="E102" s="47">
        <f>IF(A102&gt;=$B$5,"",(-IPMT(Input!$C$10/12,$B$5-B103,$B$5,$F$4)))</f>
        <v>207.38455809709293</v>
      </c>
      <c r="F102" s="46">
        <f t="shared" si="2"/>
        <v>41072.499977180567</v>
      </c>
    </row>
    <row r="103" spans="1:6" x14ac:dyDescent="0.25">
      <c r="A103" s="7">
        <v>99</v>
      </c>
      <c r="B103" s="7">
        <f t="shared" si="3"/>
        <v>82</v>
      </c>
      <c r="C103" s="46">
        <f>IF(A103&gt;$B$5,"",(Input!$C$12))</f>
        <v>611.79999999999995</v>
      </c>
      <c r="D103" s="47">
        <f>IF(A103&gt;=$B$5,"",(-PPMT(Input!$C$10/12,$B$5-B104,$B$5,$F$4)))</f>
        <v>406.43370044922438</v>
      </c>
      <c r="E103" s="47">
        <f>IF(A103&gt;=$B$5,"",(-IPMT(Input!$C$10/12,$B$5-B104,$B$5,$F$4)))</f>
        <v>205.36249988590274</v>
      </c>
      <c r="F103" s="46">
        <f t="shared" si="2"/>
        <v>40666.066276731341</v>
      </c>
    </row>
    <row r="104" spans="1:6" x14ac:dyDescent="0.25">
      <c r="A104" s="7">
        <v>100</v>
      </c>
      <c r="B104" s="7">
        <f t="shared" si="3"/>
        <v>81</v>
      </c>
      <c r="C104" s="46">
        <f>IF(A104&gt;$B$5,"",(Input!$C$12))</f>
        <v>611.79999999999995</v>
      </c>
      <c r="D104" s="47">
        <f>IF(A104&gt;=$B$5,"",(-PPMT(Input!$C$10/12,$B$5-B105,$B$5,$F$4)))</f>
        <v>408.46586895147055</v>
      </c>
      <c r="E104" s="47">
        <f>IF(A104&gt;=$B$5,"",(-IPMT(Input!$C$10/12,$B$5-B105,$B$5,$F$4)))</f>
        <v>203.33033138365664</v>
      </c>
      <c r="F104" s="46">
        <f t="shared" si="2"/>
        <v>40257.600407779872</v>
      </c>
    </row>
    <row r="105" spans="1:6" x14ac:dyDescent="0.25">
      <c r="A105" s="7">
        <v>101</v>
      </c>
      <c r="B105" s="7">
        <f t="shared" si="3"/>
        <v>80</v>
      </c>
      <c r="C105" s="46">
        <f>IF(A105&gt;$B$5,"",(Input!$C$12))</f>
        <v>611.79999999999995</v>
      </c>
      <c r="D105" s="47">
        <f>IF(A105&gt;=$B$5,"",(-PPMT(Input!$C$10/12,$B$5-B106,$B$5,$F$4)))</f>
        <v>410.50819829622787</v>
      </c>
      <c r="E105" s="47">
        <f>IF(A105&gt;=$B$5,"",(-IPMT(Input!$C$10/12,$B$5-B106,$B$5,$F$4)))</f>
        <v>201.28800203889926</v>
      </c>
      <c r="F105" s="46">
        <f t="shared" si="2"/>
        <v>39847.092209483642</v>
      </c>
    </row>
    <row r="106" spans="1:6" x14ac:dyDescent="0.25">
      <c r="A106" s="7">
        <v>102</v>
      </c>
      <c r="B106" s="7">
        <f t="shared" si="3"/>
        <v>79</v>
      </c>
      <c r="C106" s="46">
        <f>IF(A106&gt;$B$5,"",(Input!$C$12))</f>
        <v>611.79999999999995</v>
      </c>
      <c r="D106" s="47">
        <f>IF(A106&gt;=$B$5,"",(-PPMT(Input!$C$10/12,$B$5-B107,$B$5,$F$4)))</f>
        <v>412.560739287709</v>
      </c>
      <c r="E106" s="47">
        <f>IF(A106&gt;=$B$5,"",(-IPMT(Input!$C$10/12,$B$5-B107,$B$5,$F$4)))</f>
        <v>199.23546104741814</v>
      </c>
      <c r="F106" s="46">
        <f t="shared" si="2"/>
        <v>39434.531470195936</v>
      </c>
    </row>
    <row r="107" spans="1:6" x14ac:dyDescent="0.25">
      <c r="A107" s="7">
        <v>103</v>
      </c>
      <c r="B107" s="7">
        <f t="shared" si="3"/>
        <v>78</v>
      </c>
      <c r="C107" s="46">
        <f>IF(A107&gt;$B$5,"",(Input!$C$12))</f>
        <v>611.79999999999995</v>
      </c>
      <c r="D107" s="47">
        <f>IF(A107&gt;=$B$5,"",(-PPMT(Input!$C$10/12,$B$5-B108,$B$5,$F$4)))</f>
        <v>414.6235429841476</v>
      </c>
      <c r="E107" s="47">
        <f>IF(A107&gt;=$B$5,"",(-IPMT(Input!$C$10/12,$B$5-B108,$B$5,$F$4)))</f>
        <v>197.17265735097962</v>
      </c>
      <c r="F107" s="46">
        <f t="shared" si="2"/>
        <v>39019.907927211789</v>
      </c>
    </row>
    <row r="108" spans="1:6" x14ac:dyDescent="0.25">
      <c r="A108" s="7">
        <v>104</v>
      </c>
      <c r="B108" s="7">
        <f t="shared" si="3"/>
        <v>77</v>
      </c>
      <c r="C108" s="46">
        <f>IF(A108&gt;$B$5,"",(Input!$C$12))</f>
        <v>611.79999999999995</v>
      </c>
      <c r="D108" s="47">
        <f>IF(A108&gt;=$B$5,"",(-PPMT(Input!$C$10/12,$B$5-B109,$B$5,$F$4)))</f>
        <v>416.69666069906822</v>
      </c>
      <c r="E108" s="47">
        <f>IF(A108&gt;=$B$5,"",(-IPMT(Input!$C$10/12,$B$5-B109,$B$5,$F$4)))</f>
        <v>195.09953963605884</v>
      </c>
      <c r="F108" s="46">
        <f t="shared" si="2"/>
        <v>38603.211266512721</v>
      </c>
    </row>
    <row r="109" spans="1:6" x14ac:dyDescent="0.25">
      <c r="A109" s="7">
        <v>105</v>
      </c>
      <c r="B109" s="7">
        <f t="shared" si="3"/>
        <v>76</v>
      </c>
      <c r="C109" s="46">
        <f>IF(A109&gt;$B$5,"",(Input!$C$12))</f>
        <v>611.79999999999995</v>
      </c>
      <c r="D109" s="47">
        <f>IF(A109&gt;=$B$5,"",(-PPMT(Input!$C$10/12,$B$5-B110,$B$5,$F$4)))</f>
        <v>418.78014400256365</v>
      </c>
      <c r="E109" s="47">
        <f>IF(A109&gt;=$B$5,"",(-IPMT(Input!$C$10/12,$B$5-B110,$B$5,$F$4)))</f>
        <v>193.01605633256349</v>
      </c>
      <c r="F109" s="46">
        <f t="shared" si="2"/>
        <v>38184.431122510156</v>
      </c>
    </row>
    <row r="110" spans="1:6" x14ac:dyDescent="0.25">
      <c r="A110" s="7">
        <v>106</v>
      </c>
      <c r="B110" s="7">
        <f t="shared" si="3"/>
        <v>75</v>
      </c>
      <c r="C110" s="46">
        <f>IF(A110&gt;$B$5,"",(Input!$C$12))</f>
        <v>611.79999999999995</v>
      </c>
      <c r="D110" s="47">
        <f>IF(A110&gt;=$B$5,"",(-PPMT(Input!$C$10/12,$B$5-B111,$B$5,$F$4)))</f>
        <v>420.87404472257651</v>
      </c>
      <c r="E110" s="47">
        <f>IF(A110&gt;=$B$5,"",(-IPMT(Input!$C$10/12,$B$5-B111,$B$5,$F$4)))</f>
        <v>190.92215561255071</v>
      </c>
      <c r="F110" s="46">
        <f t="shared" si="2"/>
        <v>37763.557077787576</v>
      </c>
    </row>
    <row r="111" spans="1:6" x14ac:dyDescent="0.25">
      <c r="A111" s="7">
        <v>107</v>
      </c>
      <c r="B111" s="7">
        <f t="shared" si="3"/>
        <v>74</v>
      </c>
      <c r="C111" s="46">
        <f>IF(A111&gt;$B$5,"",(Input!$C$12))</f>
        <v>611.79999999999995</v>
      </c>
      <c r="D111" s="47">
        <f>IF(A111&gt;=$B$5,"",(-PPMT(Input!$C$10/12,$B$5-B112,$B$5,$F$4)))</f>
        <v>422.97841494618939</v>
      </c>
      <c r="E111" s="47">
        <f>IF(A111&gt;=$B$5,"",(-IPMT(Input!$C$10/12,$B$5-B112,$B$5,$F$4)))</f>
        <v>188.81778538893781</v>
      </c>
      <c r="F111" s="46">
        <f t="shared" si="2"/>
        <v>37340.578662841384</v>
      </c>
    </row>
    <row r="112" spans="1:6" x14ac:dyDescent="0.25">
      <c r="A112" s="55">
        <v>108</v>
      </c>
      <c r="B112" s="55">
        <f t="shared" si="3"/>
        <v>73</v>
      </c>
      <c r="C112" s="56">
        <f>IF(A112&gt;$B$5,"",(Input!$C$12))</f>
        <v>611.79999999999995</v>
      </c>
      <c r="D112" s="57">
        <f>IF(A112&gt;=$B$5,"",(-PPMT(Input!$C$10/12,$B$5-B113,$B$5,$F$4)))</f>
        <v>425.09330702092035</v>
      </c>
      <c r="E112" s="57">
        <f>IF(A112&gt;=$B$5,"",(-IPMT(Input!$C$10/12,$B$5-B113,$B$5,$F$4)))</f>
        <v>186.70289331420685</v>
      </c>
      <c r="F112" s="56">
        <f t="shared" si="2"/>
        <v>36915.485355820463</v>
      </c>
    </row>
    <row r="113" spans="1:6" x14ac:dyDescent="0.25">
      <c r="A113" s="7">
        <v>109</v>
      </c>
      <c r="B113" s="55">
        <f t="shared" si="3"/>
        <v>72</v>
      </c>
      <c r="C113" s="46">
        <f>IF(A113&gt;$B$5,"",(Input!$C$12))</f>
        <v>611.79999999999995</v>
      </c>
      <c r="D113" s="47">
        <f>IF(A113&gt;=$B$5,"",(-PPMT(Input!$C$10/12,$B$5-B114,$B$5,$F$4)))</f>
        <v>427.21877355602481</v>
      </c>
      <c r="E113" s="47">
        <f>IF(A113&gt;=$B$5,"",(-IPMT(Input!$C$10/12,$B$5-B114,$B$5,$F$4)))</f>
        <v>184.5774267791023</v>
      </c>
      <c r="F113" s="46">
        <f t="shared" si="2"/>
        <v>36488.266582264441</v>
      </c>
    </row>
    <row r="114" spans="1:6" x14ac:dyDescent="0.25">
      <c r="A114" s="7">
        <v>110</v>
      </c>
      <c r="B114" s="7">
        <f t="shared" si="3"/>
        <v>71</v>
      </c>
      <c r="C114" s="46">
        <f>IF(A114&gt;$B$5,"",(Input!$C$12))</f>
        <v>611.79999999999995</v>
      </c>
      <c r="D114" s="47">
        <f>IF(A114&gt;=$B$5,"",(-PPMT(Input!$C$10/12,$B$5-B115,$B$5,$F$4)))</f>
        <v>429.35486742380505</v>
      </c>
      <c r="E114" s="47">
        <f>IF(A114&gt;=$B$5,"",(-IPMT(Input!$C$10/12,$B$5-B115,$B$5,$F$4)))</f>
        <v>182.44133291132215</v>
      </c>
      <c r="F114" s="46">
        <f t="shared" si="2"/>
        <v>36058.911714840637</v>
      </c>
    </row>
    <row r="115" spans="1:6" x14ac:dyDescent="0.25">
      <c r="A115" s="7">
        <v>111</v>
      </c>
      <c r="B115" s="7">
        <f t="shared" si="3"/>
        <v>70</v>
      </c>
      <c r="C115" s="46">
        <f>IF(A115&gt;$B$5,"",(Input!$C$12))</f>
        <v>611.79999999999995</v>
      </c>
      <c r="D115" s="47">
        <f>IF(A115&gt;=$B$5,"",(-PPMT(Input!$C$10/12,$B$5-B116,$B$5,$F$4)))</f>
        <v>431.50164176092403</v>
      </c>
      <c r="E115" s="47">
        <f>IF(A115&gt;=$B$5,"",(-IPMT(Input!$C$10/12,$B$5-B116,$B$5,$F$4)))</f>
        <v>180.29455857420308</v>
      </c>
      <c r="F115" s="46">
        <f t="shared" si="2"/>
        <v>35627.410073079714</v>
      </c>
    </row>
    <row r="116" spans="1:6" x14ac:dyDescent="0.25">
      <c r="A116" s="7">
        <v>112</v>
      </c>
      <c r="B116" s="7">
        <f t="shared" si="3"/>
        <v>69</v>
      </c>
      <c r="C116" s="46">
        <f>IF(A116&gt;$B$5,"",(Input!$C$12))</f>
        <v>611.79999999999995</v>
      </c>
      <c r="D116" s="47">
        <f>IF(A116&gt;=$B$5,"",(-PPMT(Input!$C$10/12,$B$5-B117,$B$5,$F$4)))</f>
        <v>433.65914996972867</v>
      </c>
      <c r="E116" s="47">
        <f>IF(A116&gt;=$B$5,"",(-IPMT(Input!$C$10/12,$B$5-B117,$B$5,$F$4)))</f>
        <v>178.13705036539849</v>
      </c>
      <c r="F116" s="46">
        <f t="shared" si="2"/>
        <v>35193.750923109983</v>
      </c>
    </row>
    <row r="117" spans="1:6" x14ac:dyDescent="0.25">
      <c r="A117" s="7">
        <v>113</v>
      </c>
      <c r="B117" s="7">
        <f t="shared" si="3"/>
        <v>68</v>
      </c>
      <c r="C117" s="46">
        <f>IF(A117&gt;$B$5,"",(Input!$C$12))</f>
        <v>611.79999999999995</v>
      </c>
      <c r="D117" s="47">
        <f>IF(A117&gt;=$B$5,"",(-PPMT(Input!$C$10/12,$B$5-B118,$B$5,$F$4)))</f>
        <v>435.82744571957733</v>
      </c>
      <c r="E117" s="47">
        <f>IF(A117&gt;=$B$5,"",(-IPMT(Input!$C$10/12,$B$5-B118,$B$5,$F$4)))</f>
        <v>175.96875461554984</v>
      </c>
      <c r="F117" s="46">
        <f t="shared" si="2"/>
        <v>34757.923477390403</v>
      </c>
    </row>
    <row r="118" spans="1:6" x14ac:dyDescent="0.25">
      <c r="A118" s="7">
        <v>114</v>
      </c>
      <c r="B118" s="7">
        <f t="shared" si="3"/>
        <v>67</v>
      </c>
      <c r="C118" s="46">
        <f>IF(A118&gt;$B$5,"",(Input!$C$12))</f>
        <v>611.79999999999995</v>
      </c>
      <c r="D118" s="47">
        <f>IF(A118&gt;=$B$5,"",(-PPMT(Input!$C$10/12,$B$5-B119,$B$5,$F$4)))</f>
        <v>438.00658294817521</v>
      </c>
      <c r="E118" s="47">
        <f>IF(A118&gt;=$B$5,"",(-IPMT(Input!$C$10/12,$B$5-B119,$B$5,$F$4)))</f>
        <v>173.78961738695193</v>
      </c>
      <c r="F118" s="46">
        <f t="shared" si="2"/>
        <v>34319.916894442227</v>
      </c>
    </row>
    <row r="119" spans="1:6" x14ac:dyDescent="0.25">
      <c r="A119" s="7">
        <v>115</v>
      </c>
      <c r="B119" s="7">
        <f t="shared" si="3"/>
        <v>66</v>
      </c>
      <c r="C119" s="46">
        <f>IF(A119&gt;$B$5,"",(Input!$C$12))</f>
        <v>611.79999999999995</v>
      </c>
      <c r="D119" s="47">
        <f>IF(A119&gt;=$B$5,"",(-PPMT(Input!$C$10/12,$B$5-B120,$B$5,$F$4)))</f>
        <v>440.19661586291608</v>
      </c>
      <c r="E119" s="47">
        <f>IF(A119&gt;=$B$5,"",(-IPMT(Input!$C$10/12,$B$5-B120,$B$5,$F$4)))</f>
        <v>171.59958447221109</v>
      </c>
      <c r="F119" s="46">
        <f t="shared" si="2"/>
        <v>33879.720278579312</v>
      </c>
    </row>
    <row r="120" spans="1:6" x14ac:dyDescent="0.25">
      <c r="A120" s="7">
        <v>116</v>
      </c>
      <c r="B120" s="7">
        <f t="shared" si="3"/>
        <v>65</v>
      </c>
      <c r="C120" s="46">
        <f>IF(A120&gt;$B$5,"",(Input!$C$12))</f>
        <v>611.79999999999995</v>
      </c>
      <c r="D120" s="47">
        <f>IF(A120&gt;=$B$5,"",(-PPMT(Input!$C$10/12,$B$5-B121,$B$5,$F$4)))</f>
        <v>442.39759894223067</v>
      </c>
      <c r="E120" s="47">
        <f>IF(A120&gt;=$B$5,"",(-IPMT(Input!$C$10/12,$B$5-B121,$B$5,$F$4)))</f>
        <v>169.39860139289652</v>
      </c>
      <c r="F120" s="46">
        <f t="shared" si="2"/>
        <v>33437.32267963708</v>
      </c>
    </row>
    <row r="121" spans="1:6" x14ac:dyDescent="0.25">
      <c r="A121" s="7">
        <v>117</v>
      </c>
      <c r="B121" s="7">
        <f t="shared" si="3"/>
        <v>64</v>
      </c>
      <c r="C121" s="46">
        <f>IF(A121&gt;$B$5,"",(Input!$C$12))</f>
        <v>611.79999999999995</v>
      </c>
      <c r="D121" s="47">
        <f>IF(A121&gt;=$B$5,"",(-PPMT(Input!$C$10/12,$B$5-B122,$B$5,$F$4)))</f>
        <v>444.60958693694181</v>
      </c>
      <c r="E121" s="47">
        <f>IF(A121&gt;=$B$5,"",(-IPMT(Input!$C$10/12,$B$5-B122,$B$5,$F$4)))</f>
        <v>167.18661339818533</v>
      </c>
      <c r="F121" s="46">
        <f t="shared" si="2"/>
        <v>32992.713092700142</v>
      </c>
    </row>
    <row r="122" spans="1:6" x14ac:dyDescent="0.25">
      <c r="A122" s="7">
        <v>118</v>
      </c>
      <c r="B122" s="7">
        <f t="shared" si="3"/>
        <v>63</v>
      </c>
      <c r="C122" s="46">
        <f>IF(A122&gt;$B$5,"",(Input!$C$12))</f>
        <v>611.79999999999995</v>
      </c>
      <c r="D122" s="47">
        <f>IF(A122&gt;=$B$5,"",(-PPMT(Input!$C$10/12,$B$5-B123,$B$5,$F$4)))</f>
        <v>446.83263487162651</v>
      </c>
      <c r="E122" s="47">
        <f>IF(A122&gt;=$B$5,"",(-IPMT(Input!$C$10/12,$B$5-B123,$B$5,$F$4)))</f>
        <v>164.96356546350063</v>
      </c>
      <c r="F122" s="46">
        <f t="shared" si="2"/>
        <v>32545.880457828516</v>
      </c>
    </row>
    <row r="123" spans="1:6" x14ac:dyDescent="0.25">
      <c r="A123" s="7">
        <v>119</v>
      </c>
      <c r="B123" s="7">
        <f t="shared" si="3"/>
        <v>62</v>
      </c>
      <c r="C123" s="46">
        <f>IF(A123&gt;$B$5,"",(Input!$C$12))</f>
        <v>611.79999999999995</v>
      </c>
      <c r="D123" s="47">
        <f>IF(A123&gt;=$B$5,"",(-PPMT(Input!$C$10/12,$B$5-B124,$B$5,$F$4)))</f>
        <v>449.06679804598463</v>
      </c>
      <c r="E123" s="47">
        <f>IF(A123&gt;=$B$5,"",(-IPMT(Input!$C$10/12,$B$5-B124,$B$5,$F$4)))</f>
        <v>162.72940228914248</v>
      </c>
      <c r="F123" s="46">
        <f t="shared" si="2"/>
        <v>32096.813659782532</v>
      </c>
    </row>
    <row r="124" spans="1:6" x14ac:dyDescent="0.25">
      <c r="A124" s="55">
        <v>120</v>
      </c>
      <c r="B124" s="55">
        <f t="shared" si="3"/>
        <v>61</v>
      </c>
      <c r="C124" s="56">
        <f>IF(A124&gt;$B$5,"",(Input!$C$12))</f>
        <v>611.79999999999995</v>
      </c>
      <c r="D124" s="57">
        <f>IF(A124&gt;=$B$5,"",(-PPMT(Input!$C$10/12,$B$5-B125,$B$5,$F$4)))</f>
        <v>451.31213203621456</v>
      </c>
      <c r="E124" s="57">
        <f>IF(A124&gt;=$B$5,"",(-IPMT(Input!$C$10/12,$B$5-B125,$B$5,$F$4)))</f>
        <v>160.4840682989126</v>
      </c>
      <c r="F124" s="56">
        <f t="shared" si="2"/>
        <v>31645.501527746317</v>
      </c>
    </row>
    <row r="125" spans="1:6" x14ac:dyDescent="0.25">
      <c r="A125" s="7">
        <v>121</v>
      </c>
      <c r="B125" s="55">
        <f t="shared" si="3"/>
        <v>60</v>
      </c>
      <c r="C125" s="46">
        <f>IF(A125&gt;$B$5,"",(Input!$C$12))</f>
        <v>611.79999999999995</v>
      </c>
      <c r="D125" s="47">
        <f>IF(A125&gt;=$B$5,"",(-PPMT(Input!$C$10/12,$B$5-B126,$B$5,$F$4)))</f>
        <v>453.56869269639566</v>
      </c>
      <c r="E125" s="47">
        <f>IF(A125&gt;=$B$5,"",(-IPMT(Input!$C$10/12,$B$5-B126,$B$5,$F$4)))</f>
        <v>158.22750763873154</v>
      </c>
      <c r="F125" s="46">
        <f t="shared" si="2"/>
        <v>31191.93283504992</v>
      </c>
    </row>
    <row r="126" spans="1:6" x14ac:dyDescent="0.25">
      <c r="A126" s="7">
        <v>122</v>
      </c>
      <c r="B126" s="7">
        <f>IF(A126&gt;$B$5,"",(B125-1))</f>
        <v>59</v>
      </c>
      <c r="C126" s="46">
        <f>IF(A126&gt;$B$5,"",(Input!$C$12))</f>
        <v>611.79999999999995</v>
      </c>
      <c r="D126" s="47">
        <f>IF(A126&gt;=$B$5,"",(-PPMT(Input!$C$10/12,$B$5-B127,$B$5,$F$4)))</f>
        <v>455.8365361598776</v>
      </c>
      <c r="E126" s="47">
        <f>IF(A126&gt;=$B$5,"",(-IPMT(Input!$C$10/12,$B$5-B127,$B$5,$F$4)))</f>
        <v>155.95966417524954</v>
      </c>
      <c r="F126" s="46">
        <f t="shared" si="2"/>
        <v>30736.096298890043</v>
      </c>
    </row>
    <row r="127" spans="1:6" x14ac:dyDescent="0.25">
      <c r="A127" s="7">
        <v>123</v>
      </c>
      <c r="B127" s="7">
        <f t="shared" ref="B127:B190" si="4">IF(A127&gt;$B$5,"",(B126-1))</f>
        <v>58</v>
      </c>
      <c r="C127" s="46">
        <f>IF(A127&gt;$B$5,"",(Input!$C$12))</f>
        <v>611.79999999999995</v>
      </c>
      <c r="D127" s="47">
        <f>IF(A127&gt;=$B$5,"",(-PPMT(Input!$C$10/12,$B$5-B128,$B$5,$F$4)))</f>
        <v>458.115718840677</v>
      </c>
      <c r="E127" s="47">
        <f>IF(A127&gt;=$B$5,"",(-IPMT(Input!$C$10/12,$B$5-B128,$B$5,$F$4)))</f>
        <v>153.68048149445013</v>
      </c>
      <c r="F127" s="46">
        <f t="shared" si="2"/>
        <v>30277.980580049367</v>
      </c>
    </row>
    <row r="128" spans="1:6" x14ac:dyDescent="0.25">
      <c r="A128" s="7">
        <v>124</v>
      </c>
      <c r="B128" s="7">
        <f t="shared" si="4"/>
        <v>57</v>
      </c>
      <c r="C128" s="46">
        <f>IF(A128&gt;$B$5,"",(Input!$C$12))</f>
        <v>611.79999999999995</v>
      </c>
      <c r="D128" s="47">
        <f>IF(A128&gt;=$B$5,"",(-PPMT(Input!$C$10/12,$B$5-B129,$B$5,$F$4)))</f>
        <v>460.40629743488034</v>
      </c>
      <c r="E128" s="47">
        <f>IF(A128&gt;=$B$5,"",(-IPMT(Input!$C$10/12,$B$5-B129,$B$5,$F$4)))</f>
        <v>151.38990290024677</v>
      </c>
      <c r="F128" s="46">
        <f t="shared" si="2"/>
        <v>29817.574282614485</v>
      </c>
    </row>
    <row r="129" spans="1:6" x14ac:dyDescent="0.25">
      <c r="A129" s="7">
        <v>125</v>
      </c>
      <c r="B129" s="7">
        <f t="shared" si="4"/>
        <v>56</v>
      </c>
      <c r="C129" s="46">
        <f>IF(A129&gt;$B$5,"",(Input!$C$12))</f>
        <v>611.79999999999995</v>
      </c>
      <c r="D129" s="47">
        <f>IF(A129&gt;=$B$5,"",(-PPMT(Input!$C$10/12,$B$5-B130,$B$5,$F$4)))</f>
        <v>462.70832892205482</v>
      </c>
      <c r="E129" s="47">
        <f>IF(A129&gt;=$B$5,"",(-IPMT(Input!$C$10/12,$B$5-B130,$B$5,$F$4)))</f>
        <v>149.08787141307238</v>
      </c>
      <c r="F129" s="46">
        <f t="shared" si="2"/>
        <v>29354.865953692432</v>
      </c>
    </row>
    <row r="130" spans="1:6" x14ac:dyDescent="0.25">
      <c r="A130" s="7">
        <v>126</v>
      </c>
      <c r="B130" s="7">
        <f t="shared" si="4"/>
        <v>55</v>
      </c>
      <c r="C130" s="46">
        <f>IF(A130&gt;$B$5,"",(Input!$C$12))</f>
        <v>611.79999999999995</v>
      </c>
      <c r="D130" s="47">
        <f>IF(A130&gt;=$B$5,"",(-PPMT(Input!$C$10/12,$B$5-B131,$B$5,$F$4)))</f>
        <v>465.02187056666509</v>
      </c>
      <c r="E130" s="47">
        <f>IF(A130&gt;=$B$5,"",(-IPMT(Input!$C$10/12,$B$5-B131,$B$5,$F$4)))</f>
        <v>146.77432976846211</v>
      </c>
      <c r="F130" s="46">
        <f t="shared" si="2"/>
        <v>28889.844083125765</v>
      </c>
    </row>
    <row r="131" spans="1:6" x14ac:dyDescent="0.25">
      <c r="A131" s="7">
        <v>127</v>
      </c>
      <c r="B131" s="7">
        <f t="shared" si="4"/>
        <v>54</v>
      </c>
      <c r="C131" s="46">
        <f>IF(A131&gt;$B$5,"",(Input!$C$12))</f>
        <v>611.79999999999995</v>
      </c>
      <c r="D131" s="47">
        <f>IF(A131&gt;=$B$5,"",(-PPMT(Input!$C$10/12,$B$5-B132,$B$5,$F$4)))</f>
        <v>467.34697991949844</v>
      </c>
      <c r="E131" s="47">
        <f>IF(A131&gt;=$B$5,"",(-IPMT(Input!$C$10/12,$B$5-B132,$B$5,$F$4)))</f>
        <v>144.44922041562876</v>
      </c>
      <c r="F131" s="46">
        <f t="shared" si="2"/>
        <v>28422.497103206268</v>
      </c>
    </row>
    <row r="132" spans="1:6" x14ac:dyDescent="0.25">
      <c r="A132" s="7">
        <v>128</v>
      </c>
      <c r="B132" s="7">
        <f t="shared" si="4"/>
        <v>53</v>
      </c>
      <c r="C132" s="46">
        <f>IF(A132&gt;$B$5,"",(Input!$C$12))</f>
        <v>611.79999999999995</v>
      </c>
      <c r="D132" s="47">
        <f>IF(A132&gt;=$B$5,"",(-PPMT(Input!$C$10/12,$B$5-B133,$B$5,$F$4)))</f>
        <v>469.68371481909583</v>
      </c>
      <c r="E132" s="47">
        <f>IF(A132&gt;=$B$5,"",(-IPMT(Input!$C$10/12,$B$5-B133,$B$5,$F$4)))</f>
        <v>142.11248551603126</v>
      </c>
      <c r="F132" s="46">
        <f t="shared" si="2"/>
        <v>27952.813388387171</v>
      </c>
    </row>
    <row r="133" spans="1:6" x14ac:dyDescent="0.25">
      <c r="A133" s="7">
        <v>129</v>
      </c>
      <c r="B133" s="7">
        <f t="shared" si="4"/>
        <v>52</v>
      </c>
      <c r="C133" s="46">
        <f>IF(A133&gt;$B$5,"",(Input!$C$12))</f>
        <v>611.79999999999995</v>
      </c>
      <c r="D133" s="47">
        <f>IF(A133&gt;=$B$5,"",(-PPMT(Input!$C$10/12,$B$5-B134,$B$5,$F$4)))</f>
        <v>472.03213339319132</v>
      </c>
      <c r="E133" s="47">
        <f>IF(A133&gt;=$B$5,"",(-IPMT(Input!$C$10/12,$B$5-B134,$B$5,$F$4)))</f>
        <v>139.76406694193579</v>
      </c>
      <c r="F133" s="46">
        <f t="shared" ref="F133:F196" si="5">IF(A134&gt;$B$5,"",F132-D133)</f>
        <v>27480.781254993981</v>
      </c>
    </row>
    <row r="134" spans="1:6" x14ac:dyDescent="0.25">
      <c r="A134" s="7">
        <v>130</v>
      </c>
      <c r="B134" s="7">
        <f t="shared" si="4"/>
        <v>51</v>
      </c>
      <c r="C134" s="46">
        <f>IF(A134&gt;$B$5,"",(Input!$C$12))</f>
        <v>611.79999999999995</v>
      </c>
      <c r="D134" s="47">
        <f>IF(A134&gt;=$B$5,"",(-PPMT(Input!$C$10/12,$B$5-B135,$B$5,$F$4)))</f>
        <v>474.39229406015738</v>
      </c>
      <c r="E134" s="47">
        <f>IF(A134&gt;=$B$5,"",(-IPMT(Input!$C$10/12,$B$5-B135,$B$5,$F$4)))</f>
        <v>137.40390627496981</v>
      </c>
      <c r="F134" s="46">
        <f t="shared" si="5"/>
        <v>27006.388960933822</v>
      </c>
    </row>
    <row r="135" spans="1:6" x14ac:dyDescent="0.25">
      <c r="A135" s="7">
        <v>131</v>
      </c>
      <c r="B135" s="7">
        <f t="shared" si="4"/>
        <v>50</v>
      </c>
      <c r="C135" s="46">
        <f>IF(A135&gt;$B$5,"",(Input!$C$12))</f>
        <v>611.79999999999995</v>
      </c>
      <c r="D135" s="47">
        <f>IF(A135&gt;=$B$5,"",(-PPMT(Input!$C$10/12,$B$5-B136,$B$5,$F$4)))</f>
        <v>476.76425553045812</v>
      </c>
      <c r="E135" s="47">
        <f>IF(A135&gt;=$B$5,"",(-IPMT(Input!$C$10/12,$B$5-B136,$B$5,$F$4)))</f>
        <v>135.03194480466905</v>
      </c>
      <c r="F135" s="46">
        <f t="shared" si="5"/>
        <v>26529.624705403363</v>
      </c>
    </row>
    <row r="136" spans="1:6" x14ac:dyDescent="0.25">
      <c r="A136" s="55">
        <v>132</v>
      </c>
      <c r="B136" s="55">
        <f t="shared" si="4"/>
        <v>49</v>
      </c>
      <c r="C136" s="56">
        <f>IF(A136&gt;$B$5,"",(Input!$C$12))</f>
        <v>611.79999999999995</v>
      </c>
      <c r="D136" s="57">
        <f>IF(A136&gt;=$B$5,"",(-PPMT(Input!$C$10/12,$B$5-B137,$B$5,$F$4)))</f>
        <v>479.14807680811043</v>
      </c>
      <c r="E136" s="57">
        <f>IF(A136&gt;=$B$5,"",(-IPMT(Input!$C$10/12,$B$5-B137,$B$5,$F$4)))</f>
        <v>132.64812352701674</v>
      </c>
      <c r="F136" s="56">
        <f t="shared" si="5"/>
        <v>26050.476628595254</v>
      </c>
    </row>
    <row r="137" spans="1:6" x14ac:dyDescent="0.25">
      <c r="A137" s="7">
        <v>133</v>
      </c>
      <c r="B137" s="55">
        <f t="shared" si="4"/>
        <v>48</v>
      </c>
      <c r="C137" s="46">
        <f>IF(A137&gt;$B$5,"",(Input!$C$12))</f>
        <v>611.79999999999995</v>
      </c>
      <c r="D137" s="47">
        <f>IF(A137&gt;=$B$5,"",(-PPMT(Input!$C$10/12,$B$5-B138,$B$5,$F$4)))</f>
        <v>481.54381719215098</v>
      </c>
      <c r="E137" s="47">
        <f>IF(A137&gt;=$B$5,"",(-IPMT(Input!$C$10/12,$B$5-B138,$B$5,$F$4)))</f>
        <v>130.25238314297621</v>
      </c>
      <c r="F137" s="46">
        <f t="shared" si="5"/>
        <v>25568.932811403101</v>
      </c>
    </row>
    <row r="138" spans="1:6" x14ac:dyDescent="0.25">
      <c r="A138" s="7">
        <v>134</v>
      </c>
      <c r="B138" s="7">
        <f t="shared" si="4"/>
        <v>47</v>
      </c>
      <c r="C138" s="46">
        <f>IF(A138&gt;$B$5,"",(Input!$C$12))</f>
        <v>611.79999999999995</v>
      </c>
      <c r="D138" s="47">
        <f>IF(A138&gt;=$B$5,"",(-PPMT(Input!$C$10/12,$B$5-B139,$B$5,$F$4)))</f>
        <v>483.95153627811169</v>
      </c>
      <c r="E138" s="47">
        <f>IF(A138&gt;=$B$5,"",(-IPMT(Input!$C$10/12,$B$5-B139,$B$5,$F$4)))</f>
        <v>127.84466405701545</v>
      </c>
      <c r="F138" s="46">
        <f t="shared" si="5"/>
        <v>25084.981275124988</v>
      </c>
    </row>
    <row r="139" spans="1:6" x14ac:dyDescent="0.25">
      <c r="A139" s="7">
        <v>135</v>
      </c>
      <c r="B139" s="7">
        <f t="shared" si="4"/>
        <v>46</v>
      </c>
      <c r="C139" s="46">
        <f>IF(A139&gt;$B$5,"",(Input!$C$12))</f>
        <v>611.79999999999995</v>
      </c>
      <c r="D139" s="47">
        <f>IF(A139&gt;=$B$5,"",(-PPMT(Input!$C$10/12,$B$5-B140,$B$5,$F$4)))</f>
        <v>486.37129395950228</v>
      </c>
      <c r="E139" s="47">
        <f>IF(A139&gt;=$B$5,"",(-IPMT(Input!$C$10/12,$B$5-B140,$B$5,$F$4)))</f>
        <v>125.42490637562487</v>
      </c>
      <c r="F139" s="46">
        <f t="shared" si="5"/>
        <v>24598.609981165486</v>
      </c>
    </row>
    <row r="140" spans="1:6" x14ac:dyDescent="0.25">
      <c r="A140" s="7">
        <v>136</v>
      </c>
      <c r="B140" s="7">
        <f t="shared" si="4"/>
        <v>45</v>
      </c>
      <c r="C140" s="46">
        <f>IF(A140&gt;$B$5,"",(Input!$C$12))</f>
        <v>611.79999999999995</v>
      </c>
      <c r="D140" s="47">
        <f>IF(A140&gt;=$B$5,"",(-PPMT(Input!$C$10/12,$B$5-B141,$B$5,$F$4)))</f>
        <v>488.80315042929982</v>
      </c>
      <c r="E140" s="47">
        <f>IF(A140&gt;=$B$5,"",(-IPMT(Input!$C$10/12,$B$5-B141,$B$5,$F$4)))</f>
        <v>122.99304990582739</v>
      </c>
      <c r="F140" s="46">
        <f t="shared" si="5"/>
        <v>24109.806830736186</v>
      </c>
    </row>
    <row r="141" spans="1:6" x14ac:dyDescent="0.25">
      <c r="A141" s="7">
        <v>137</v>
      </c>
      <c r="B141" s="7">
        <f t="shared" si="4"/>
        <v>44</v>
      </c>
      <c r="C141" s="46">
        <f>IF(A141&gt;$B$5,"",(Input!$C$12))</f>
        <v>611.79999999999995</v>
      </c>
      <c r="D141" s="47">
        <f>IF(A141&gt;=$B$5,"",(-PPMT(Input!$C$10/12,$B$5-B142,$B$5,$F$4)))</f>
        <v>491.24716618144623</v>
      </c>
      <c r="E141" s="47">
        <f>IF(A141&gt;=$B$5,"",(-IPMT(Input!$C$10/12,$B$5-B142,$B$5,$F$4)))</f>
        <v>120.54903415368088</v>
      </c>
      <c r="F141" s="46">
        <f t="shared" si="5"/>
        <v>23618.559664554741</v>
      </c>
    </row>
    <row r="142" spans="1:6" x14ac:dyDescent="0.25">
      <c r="A142" s="7">
        <v>138</v>
      </c>
      <c r="B142" s="7">
        <f t="shared" si="4"/>
        <v>43</v>
      </c>
      <c r="C142" s="46">
        <f>IF(A142&gt;$B$5,"",(Input!$C$12))</f>
        <v>611.79999999999995</v>
      </c>
      <c r="D142" s="47">
        <f>IF(A142&gt;=$B$5,"",(-PPMT(Input!$C$10/12,$B$5-B143,$B$5,$F$4)))</f>
        <v>493.70340201235348</v>
      </c>
      <c r="E142" s="47">
        <f>IF(A142&gt;=$B$5,"",(-IPMT(Input!$C$10/12,$B$5-B143,$B$5,$F$4)))</f>
        <v>118.09279832277366</v>
      </c>
      <c r="F142" s="46">
        <f t="shared" si="5"/>
        <v>23124.856262542387</v>
      </c>
    </row>
    <row r="143" spans="1:6" x14ac:dyDescent="0.25">
      <c r="A143" s="7">
        <v>139</v>
      </c>
      <c r="B143" s="7">
        <f t="shared" si="4"/>
        <v>42</v>
      </c>
      <c r="C143" s="46">
        <f>IF(A143&gt;$B$5,"",(Input!$C$12))</f>
        <v>611.79999999999995</v>
      </c>
      <c r="D143" s="47">
        <f>IF(A143&gt;=$B$5,"",(-PPMT(Input!$C$10/12,$B$5-B144,$B$5,$F$4)))</f>
        <v>496.17191902241535</v>
      </c>
      <c r="E143" s="47">
        <f>IF(A143&gt;=$B$5,"",(-IPMT(Input!$C$10/12,$B$5-B144,$B$5,$F$4)))</f>
        <v>115.62428131271189</v>
      </c>
      <c r="F143" s="46">
        <f t="shared" si="5"/>
        <v>22628.684343519973</v>
      </c>
    </row>
    <row r="144" spans="1:6" x14ac:dyDescent="0.25">
      <c r="A144" s="7">
        <v>140</v>
      </c>
      <c r="B144" s="7">
        <f t="shared" si="4"/>
        <v>41</v>
      </c>
      <c r="C144" s="46">
        <f>IF(A144&gt;$B$5,"",(Input!$C$12))</f>
        <v>611.79999999999995</v>
      </c>
      <c r="D144" s="47">
        <f>IF(A144&gt;=$B$5,"",(-PPMT(Input!$C$10/12,$B$5-B145,$B$5,$F$4)))</f>
        <v>498.65277861752736</v>
      </c>
      <c r="E144" s="47">
        <f>IF(A144&gt;=$B$5,"",(-IPMT(Input!$C$10/12,$B$5-B145,$B$5,$F$4)))</f>
        <v>113.14342171759979</v>
      </c>
      <c r="F144" s="46">
        <f t="shared" si="5"/>
        <v>22130.031564902445</v>
      </c>
    </row>
    <row r="145" spans="1:6" x14ac:dyDescent="0.25">
      <c r="A145" s="7">
        <v>141</v>
      </c>
      <c r="B145" s="7">
        <f t="shared" si="4"/>
        <v>40</v>
      </c>
      <c r="C145" s="46">
        <f>IF(A145&gt;$B$5,"",(Input!$C$12))</f>
        <v>611.79999999999995</v>
      </c>
      <c r="D145" s="47">
        <f>IF(A145&gt;=$B$5,"",(-PPMT(Input!$C$10/12,$B$5-B146,$B$5,$F$4)))</f>
        <v>501.14604251061496</v>
      </c>
      <c r="E145" s="47">
        <f>IF(A145&gt;=$B$5,"",(-IPMT(Input!$C$10/12,$B$5-B146,$B$5,$F$4)))</f>
        <v>110.65015782451215</v>
      </c>
      <c r="F145" s="46">
        <f t="shared" si="5"/>
        <v>21628.885522391829</v>
      </c>
    </row>
    <row r="146" spans="1:6" x14ac:dyDescent="0.25">
      <c r="A146" s="7">
        <v>142</v>
      </c>
      <c r="B146" s="7">
        <f t="shared" si="4"/>
        <v>39</v>
      </c>
      <c r="C146" s="46">
        <f>IF(A146&gt;$B$5,"",(Input!$C$12))</f>
        <v>611.79999999999995</v>
      </c>
      <c r="D146" s="47">
        <f>IF(A146&gt;=$B$5,"",(-PPMT(Input!$C$10/12,$B$5-B147,$B$5,$F$4)))</f>
        <v>503.65177272316805</v>
      </c>
      <c r="E146" s="47">
        <f>IF(A146&gt;=$B$5,"",(-IPMT(Input!$C$10/12,$B$5-B147,$B$5,$F$4)))</f>
        <v>108.14442761195909</v>
      </c>
      <c r="F146" s="46">
        <f t="shared" si="5"/>
        <v>21125.23374966866</v>
      </c>
    </row>
    <row r="147" spans="1:6" x14ac:dyDescent="0.25">
      <c r="A147" s="7">
        <v>143</v>
      </c>
      <c r="B147" s="7">
        <f t="shared" si="4"/>
        <v>38</v>
      </c>
      <c r="C147" s="46">
        <f>IF(A147&gt;$B$5,"",(Input!$C$12))</f>
        <v>611.79999999999995</v>
      </c>
      <c r="D147" s="47">
        <f>IF(A147&gt;=$B$5,"",(-PPMT(Input!$C$10/12,$B$5-B148,$B$5,$F$4)))</f>
        <v>506.17003158678386</v>
      </c>
      <c r="E147" s="47">
        <f>IF(A147&gt;=$B$5,"",(-IPMT(Input!$C$10/12,$B$5-B148,$B$5,$F$4)))</f>
        <v>105.62616874834325</v>
      </c>
      <c r="F147" s="46">
        <f t="shared" si="5"/>
        <v>20619.063718081874</v>
      </c>
    </row>
    <row r="148" spans="1:6" x14ac:dyDescent="0.25">
      <c r="A148" s="55">
        <v>144</v>
      </c>
      <c r="B148" s="55">
        <f t="shared" si="4"/>
        <v>37</v>
      </c>
      <c r="C148" s="56">
        <f>IF(A148&gt;$B$5,"",(Input!$C$12))</f>
        <v>611.79999999999995</v>
      </c>
      <c r="D148" s="57">
        <f>IF(A148&gt;=$B$5,"",(-PPMT(Input!$C$10/12,$B$5-B149,$B$5,$F$4)))</f>
        <v>508.70088174471783</v>
      </c>
      <c r="E148" s="57">
        <f>IF(A148&gt;=$B$5,"",(-IPMT(Input!$C$10/12,$B$5-B149,$B$5,$F$4)))</f>
        <v>103.09531859040933</v>
      </c>
      <c r="F148" s="56">
        <f t="shared" si="5"/>
        <v>20110.362836337157</v>
      </c>
    </row>
    <row r="149" spans="1:6" x14ac:dyDescent="0.25">
      <c r="A149" s="7">
        <v>145</v>
      </c>
      <c r="B149" s="55">
        <f t="shared" si="4"/>
        <v>36</v>
      </c>
      <c r="C149" s="46">
        <f>IF(A149&gt;$B$5,"",(Input!$C$12))</f>
        <v>611.79999999999995</v>
      </c>
      <c r="D149" s="47">
        <f>IF(A149&gt;=$B$5,"",(-PPMT(Input!$C$10/12,$B$5-B150,$B$5,$F$4)))</f>
        <v>511.24438615344138</v>
      </c>
      <c r="E149" s="47">
        <f>IF(A149&gt;=$B$5,"",(-IPMT(Input!$C$10/12,$B$5-B150,$B$5,$F$4)))</f>
        <v>100.55181418168573</v>
      </c>
      <c r="F149" s="46">
        <f t="shared" si="5"/>
        <v>19599.118450183716</v>
      </c>
    </row>
    <row r="150" spans="1:6" x14ac:dyDescent="0.25">
      <c r="A150" s="7">
        <v>146</v>
      </c>
      <c r="B150" s="7">
        <f t="shared" si="4"/>
        <v>35</v>
      </c>
      <c r="C150" s="46">
        <f>IF(A150&gt;$B$5,"",(Input!$C$12))</f>
        <v>611.79999999999995</v>
      </c>
      <c r="D150" s="47">
        <f>IF(A150&gt;=$B$5,"",(-PPMT(Input!$C$10/12,$B$5-B151,$B$5,$F$4)))</f>
        <v>513.80060808420865</v>
      </c>
      <c r="E150" s="47">
        <f>IF(A150&gt;=$B$5,"",(-IPMT(Input!$C$10/12,$B$5-B151,$B$5,$F$4)))</f>
        <v>97.995592250918548</v>
      </c>
      <c r="F150" s="46">
        <f t="shared" si="5"/>
        <v>19085.317842099506</v>
      </c>
    </row>
    <row r="151" spans="1:6" x14ac:dyDescent="0.25">
      <c r="A151" s="7">
        <v>147</v>
      </c>
      <c r="B151" s="7">
        <f t="shared" si="4"/>
        <v>34</v>
      </c>
      <c r="C151" s="46">
        <f>IF(A151&gt;$B$5,"",(Input!$C$12))</f>
        <v>611.79999999999995</v>
      </c>
      <c r="D151" s="47">
        <f>IF(A151&gt;=$B$5,"",(-PPMT(Input!$C$10/12,$B$5-B152,$B$5,$F$4)))</f>
        <v>516.36961112462973</v>
      </c>
      <c r="E151" s="47">
        <f>IF(A151&gt;=$B$5,"",(-IPMT(Input!$C$10/12,$B$5-B152,$B$5,$F$4)))</f>
        <v>95.426589210497482</v>
      </c>
      <c r="F151" s="46">
        <f t="shared" si="5"/>
        <v>18568.948230974878</v>
      </c>
    </row>
    <row r="152" spans="1:6" x14ac:dyDescent="0.25">
      <c r="A152" s="7">
        <v>148</v>
      </c>
      <c r="B152" s="7">
        <f t="shared" si="4"/>
        <v>33</v>
      </c>
      <c r="C152" s="46">
        <f>IF(A152&gt;$B$5,"",(Input!$C$12))</f>
        <v>611.79999999999995</v>
      </c>
      <c r="D152" s="47">
        <f>IF(A152&gt;=$B$5,"",(-PPMT(Input!$C$10/12,$B$5-B153,$B$5,$F$4)))</f>
        <v>518.95145918025275</v>
      </c>
      <c r="E152" s="47">
        <f>IF(A152&gt;=$B$5,"",(-IPMT(Input!$C$10/12,$B$5-B153,$B$5,$F$4)))</f>
        <v>92.844741154874342</v>
      </c>
      <c r="F152" s="46">
        <f t="shared" si="5"/>
        <v>18049.996771794624</v>
      </c>
    </row>
    <row r="153" spans="1:6" x14ac:dyDescent="0.25">
      <c r="A153" s="7">
        <v>149</v>
      </c>
      <c r="B153" s="7">
        <f t="shared" si="4"/>
        <v>32</v>
      </c>
      <c r="C153" s="46">
        <f>IF(A153&gt;$B$5,"",(Input!$C$12))</f>
        <v>611.79999999999995</v>
      </c>
      <c r="D153" s="47">
        <f>IF(A153&gt;=$B$5,"",(-PPMT(Input!$C$10/12,$B$5-B154,$B$5,$F$4)))</f>
        <v>521.54621647615409</v>
      </c>
      <c r="E153" s="47">
        <f>IF(A153&gt;=$B$5,"",(-IPMT(Input!$C$10/12,$B$5-B154,$B$5,$F$4)))</f>
        <v>90.249983858973053</v>
      </c>
      <c r="F153" s="46">
        <f t="shared" si="5"/>
        <v>17528.450555318468</v>
      </c>
    </row>
    <row r="154" spans="1:6" x14ac:dyDescent="0.25">
      <c r="A154" s="7">
        <v>150</v>
      </c>
      <c r="B154" s="7">
        <f t="shared" si="4"/>
        <v>31</v>
      </c>
      <c r="C154" s="46">
        <f>IF(A154&gt;$B$5,"",(Input!$C$12))</f>
        <v>611.79999999999995</v>
      </c>
      <c r="D154" s="47">
        <f>IF(A154&gt;=$B$5,"",(-PPMT(Input!$C$10/12,$B$5-B155,$B$5,$F$4)))</f>
        <v>524.15394755853481</v>
      </c>
      <c r="E154" s="47">
        <f>IF(A154&gt;=$B$5,"",(-IPMT(Input!$C$10/12,$B$5-B155,$B$5,$F$4)))</f>
        <v>87.642252776592301</v>
      </c>
      <c r="F154" s="46">
        <f t="shared" si="5"/>
        <v>17004.296607759934</v>
      </c>
    </row>
    <row r="155" spans="1:6" x14ac:dyDescent="0.25">
      <c r="A155" s="7">
        <v>151</v>
      </c>
      <c r="B155" s="7">
        <f t="shared" si="4"/>
        <v>30</v>
      </c>
      <c r="C155" s="46">
        <f>IF(A155&gt;$B$5,"",(Input!$C$12))</f>
        <v>611.79999999999995</v>
      </c>
      <c r="D155" s="47">
        <f>IF(A155&gt;=$B$5,"",(-PPMT(Input!$C$10/12,$B$5-B156,$B$5,$F$4)))</f>
        <v>526.77471729632748</v>
      </c>
      <c r="E155" s="47">
        <f>IF(A155&gt;=$B$5,"",(-IPMT(Input!$C$10/12,$B$5-B156,$B$5,$F$4)))</f>
        <v>85.02148303879963</v>
      </c>
      <c r="F155" s="46">
        <f t="shared" si="5"/>
        <v>16477.521890463606</v>
      </c>
    </row>
    <row r="156" spans="1:6" x14ac:dyDescent="0.25">
      <c r="A156" s="7">
        <v>152</v>
      </c>
      <c r="B156" s="7">
        <f t="shared" si="4"/>
        <v>29</v>
      </c>
      <c r="C156" s="46">
        <f>IF(A156&gt;$B$5,"",(Input!$C$12))</f>
        <v>611.79999999999995</v>
      </c>
      <c r="D156" s="47">
        <f>IF(A156&gt;=$B$5,"",(-PPMT(Input!$C$10/12,$B$5-B157,$B$5,$F$4)))</f>
        <v>529.40859088280911</v>
      </c>
      <c r="E156" s="47">
        <f>IF(A156&gt;=$B$5,"",(-IPMT(Input!$C$10/12,$B$5-B157,$B$5,$F$4)))</f>
        <v>82.387609452317989</v>
      </c>
      <c r="F156" s="46">
        <f t="shared" si="5"/>
        <v>15948.113299580797</v>
      </c>
    </row>
    <row r="157" spans="1:6" x14ac:dyDescent="0.25">
      <c r="A157" s="7">
        <v>153</v>
      </c>
      <c r="B157" s="7">
        <f t="shared" si="4"/>
        <v>28</v>
      </c>
      <c r="C157" s="46">
        <f>IF(A157&gt;$B$5,"",(Input!$C$12))</f>
        <v>611.79999999999995</v>
      </c>
      <c r="D157" s="47">
        <f>IF(A157&gt;=$B$5,"",(-PPMT(Input!$C$10/12,$B$5-B158,$B$5,$F$4)))</f>
        <v>532.05563383722324</v>
      </c>
      <c r="E157" s="47">
        <f>IF(A157&gt;=$B$5,"",(-IPMT(Input!$C$10/12,$B$5-B158,$B$5,$F$4)))</f>
        <v>79.740566497903941</v>
      </c>
      <c r="F157" s="46">
        <f t="shared" si="5"/>
        <v>15416.057665743574</v>
      </c>
    </row>
    <row r="158" spans="1:6" x14ac:dyDescent="0.25">
      <c r="A158" s="7">
        <v>154</v>
      </c>
      <c r="B158" s="7">
        <f t="shared" si="4"/>
        <v>27</v>
      </c>
      <c r="C158" s="46">
        <f>IF(A158&gt;$B$5,"",(Input!$C$12))</f>
        <v>611.79999999999995</v>
      </c>
      <c r="D158" s="47">
        <f>IF(A158&gt;=$B$5,"",(-PPMT(Input!$C$10/12,$B$5-B159,$B$5,$F$4)))</f>
        <v>534.71591200640933</v>
      </c>
      <c r="E158" s="47">
        <f>IF(A158&gt;=$B$5,"",(-IPMT(Input!$C$10/12,$B$5-B159,$B$5,$F$4)))</f>
        <v>77.080288328717813</v>
      </c>
      <c r="F158" s="46">
        <f t="shared" si="5"/>
        <v>14881.341753737164</v>
      </c>
    </row>
    <row r="159" spans="1:6" x14ac:dyDescent="0.25">
      <c r="A159" s="7">
        <v>155</v>
      </c>
      <c r="B159" s="7">
        <f t="shared" si="4"/>
        <v>26</v>
      </c>
      <c r="C159" s="46">
        <f>IF(A159&gt;$B$5,"",(Input!$C$12))</f>
        <v>611.79999999999995</v>
      </c>
      <c r="D159" s="47">
        <f>IF(A159&gt;=$B$5,"",(-PPMT(Input!$C$10/12,$B$5-B160,$B$5,$F$4)))</f>
        <v>537.38949156644139</v>
      </c>
      <c r="E159" s="47">
        <f>IF(A159&gt;=$B$5,"",(-IPMT(Input!$C$10/12,$B$5-B160,$B$5,$F$4)))</f>
        <v>74.406708768685775</v>
      </c>
      <c r="F159" s="46">
        <f t="shared" si="5"/>
        <v>14343.952262170722</v>
      </c>
    </row>
    <row r="160" spans="1:6" x14ac:dyDescent="0.25">
      <c r="A160" s="55">
        <v>156</v>
      </c>
      <c r="B160" s="55">
        <f t="shared" si="4"/>
        <v>25</v>
      </c>
      <c r="C160" s="56">
        <f>IF(A160&gt;$B$5,"",(Input!$C$12))</f>
        <v>611.79999999999995</v>
      </c>
      <c r="D160" s="57">
        <f>IF(A160&gt;=$B$5,"",(-PPMT(Input!$C$10/12,$B$5-B161,$B$5,$F$4)))</f>
        <v>540.07643902427355</v>
      </c>
      <c r="E160" s="57">
        <f>IF(A160&gt;=$B$5,"",(-IPMT(Input!$C$10/12,$B$5-B161,$B$5,$F$4)))</f>
        <v>71.719761310853571</v>
      </c>
      <c r="F160" s="56">
        <f t="shared" si="5"/>
        <v>13803.875823146449</v>
      </c>
    </row>
    <row r="161" spans="1:6" x14ac:dyDescent="0.25">
      <c r="A161" s="7">
        <v>157</v>
      </c>
      <c r="B161" s="55">
        <f t="shared" si="4"/>
        <v>24</v>
      </c>
      <c r="C161" s="46">
        <f>IF(A161&gt;$B$5,"",(Input!$C$12))</f>
        <v>611.79999999999995</v>
      </c>
      <c r="D161" s="47">
        <f>IF(A161&gt;=$B$5,"",(-PPMT(Input!$C$10/12,$B$5-B162,$B$5,$F$4)))</f>
        <v>542.77682121939495</v>
      </c>
      <c r="E161" s="47">
        <f>IF(A161&gt;=$B$5,"",(-IPMT(Input!$C$10/12,$B$5-B162,$B$5,$F$4)))</f>
        <v>69.019379115732207</v>
      </c>
      <c r="F161" s="46">
        <f t="shared" si="5"/>
        <v>13261.099001927054</v>
      </c>
    </row>
    <row r="162" spans="1:6" x14ac:dyDescent="0.25">
      <c r="A162" s="7">
        <v>158</v>
      </c>
      <c r="B162" s="7">
        <f t="shared" si="4"/>
        <v>23</v>
      </c>
      <c r="C162" s="46">
        <f>IF(A162&gt;$B$5,"",(Input!$C$12))</f>
        <v>611.79999999999995</v>
      </c>
      <c r="D162" s="47">
        <f>IF(A162&gt;=$B$5,"",(-PPMT(Input!$C$10/12,$B$5-B163,$B$5,$F$4)))</f>
        <v>545.49070532549183</v>
      </c>
      <c r="E162" s="47">
        <f>IF(A162&gt;=$B$5,"",(-IPMT(Input!$C$10/12,$B$5-B163,$B$5,$F$4)))</f>
        <v>66.305495009635223</v>
      </c>
      <c r="F162" s="46">
        <f t="shared" si="5"/>
        <v>12715.608296601562</v>
      </c>
    </row>
    <row r="163" spans="1:6" x14ac:dyDescent="0.25">
      <c r="A163" s="7">
        <v>159</v>
      </c>
      <c r="B163" s="7">
        <f t="shared" si="4"/>
        <v>22</v>
      </c>
      <c r="C163" s="46">
        <f>IF(A163&gt;$B$5,"",(Input!$C$12))</f>
        <v>611.79999999999995</v>
      </c>
      <c r="D163" s="47">
        <f>IF(A163&gt;=$B$5,"",(-PPMT(Input!$C$10/12,$B$5-B164,$B$5,$F$4)))</f>
        <v>548.21815885211936</v>
      </c>
      <c r="E163" s="47">
        <f>IF(A163&gt;=$B$5,"",(-IPMT(Input!$C$10/12,$B$5-B164,$B$5,$F$4)))</f>
        <v>63.578041483007766</v>
      </c>
      <c r="F163" s="46">
        <f t="shared" si="5"/>
        <v>12167.390137749442</v>
      </c>
    </row>
    <row r="164" spans="1:6" x14ac:dyDescent="0.25">
      <c r="A164" s="7">
        <v>160</v>
      </c>
      <c r="B164" s="7">
        <f t="shared" si="4"/>
        <v>21</v>
      </c>
      <c r="C164" s="46">
        <f>IF(A164&gt;$B$5,"",(Input!$C$12))</f>
        <v>611.79999999999995</v>
      </c>
      <c r="D164" s="47">
        <f>IF(A164&gt;=$B$5,"",(-PPMT(Input!$C$10/12,$B$5-B165,$B$5,$F$4)))</f>
        <v>550.95924964638004</v>
      </c>
      <c r="E164" s="47">
        <f>IF(A164&gt;=$B$5,"",(-IPMT(Input!$C$10/12,$B$5-B165,$B$5,$F$4)))</f>
        <v>60.836950688747173</v>
      </c>
      <c r="F164" s="46">
        <f t="shared" si="5"/>
        <v>11616.430888103063</v>
      </c>
    </row>
    <row r="165" spans="1:6" x14ac:dyDescent="0.25">
      <c r="A165" s="7">
        <v>161</v>
      </c>
      <c r="B165" s="7">
        <f t="shared" si="4"/>
        <v>20</v>
      </c>
      <c r="C165" s="46">
        <f>IF(A165&gt;$B$5,"",(Input!$C$12))</f>
        <v>611.79999999999995</v>
      </c>
      <c r="D165" s="47">
        <f>IF(A165&gt;=$B$5,"",(-PPMT(Input!$C$10/12,$B$5-B166,$B$5,$F$4)))</f>
        <v>553.7140458946119</v>
      </c>
      <c r="E165" s="47">
        <f>IF(A165&gt;=$B$5,"",(-IPMT(Input!$C$10/12,$B$5-B166,$B$5,$F$4)))</f>
        <v>58.082154440515268</v>
      </c>
      <c r="F165" s="46">
        <f t="shared" si="5"/>
        <v>11062.716842208451</v>
      </c>
    </row>
    <row r="166" spans="1:6" x14ac:dyDescent="0.25">
      <c r="A166" s="7">
        <v>162</v>
      </c>
      <c r="B166" s="7">
        <f t="shared" si="4"/>
        <v>19</v>
      </c>
      <c r="C166" s="46">
        <f>IF(A166&gt;$B$5,"",(Input!$C$12))</f>
        <v>611.79999999999995</v>
      </c>
      <c r="D166" s="47">
        <f>IF(A166&gt;=$B$5,"",(-PPMT(Input!$C$10/12,$B$5-B167,$B$5,$F$4)))</f>
        <v>556.48261612408498</v>
      </c>
      <c r="E166" s="47">
        <f>IF(A166&gt;=$B$5,"",(-IPMT(Input!$C$10/12,$B$5-B167,$B$5,$F$4)))</f>
        <v>55.313584211042212</v>
      </c>
      <c r="F166" s="46">
        <f t="shared" si="5"/>
        <v>10506.234226084365</v>
      </c>
    </row>
    <row r="167" spans="1:6" x14ac:dyDescent="0.25">
      <c r="A167" s="7">
        <v>163</v>
      </c>
      <c r="B167" s="7">
        <f t="shared" si="4"/>
        <v>18</v>
      </c>
      <c r="C167" s="46">
        <f>IF(A167&gt;$B$5,"",(Input!$C$12))</f>
        <v>611.79999999999995</v>
      </c>
      <c r="D167" s="47">
        <f>IF(A167&gt;=$B$5,"",(-PPMT(Input!$C$10/12,$B$5-B168,$B$5,$F$4)))</f>
        <v>559.26502920470534</v>
      </c>
      <c r="E167" s="47">
        <f>IF(A167&gt;=$B$5,"",(-IPMT(Input!$C$10/12,$B$5-B168,$B$5,$F$4)))</f>
        <v>52.531171130421789</v>
      </c>
      <c r="F167" s="46">
        <f t="shared" si="5"/>
        <v>9946.9691968796596</v>
      </c>
    </row>
    <row r="168" spans="1:6" x14ac:dyDescent="0.25">
      <c r="A168" s="7">
        <v>164</v>
      </c>
      <c r="B168" s="7">
        <f t="shared" si="4"/>
        <v>17</v>
      </c>
      <c r="C168" s="46">
        <f>IF(A168&gt;$B$5,"",(Input!$C$12))</f>
        <v>611.79999999999995</v>
      </c>
      <c r="D168" s="47">
        <f>IF(A168&gt;=$B$5,"",(-PPMT(Input!$C$10/12,$B$5-B169,$B$5,$F$4)))</f>
        <v>562.06135435072883</v>
      </c>
      <c r="E168" s="47">
        <f>IF(A168&gt;=$B$5,"",(-IPMT(Input!$C$10/12,$B$5-B169,$B$5,$F$4)))</f>
        <v>49.734845984398248</v>
      </c>
      <c r="F168" s="46">
        <f t="shared" si="5"/>
        <v>9384.9078425289299</v>
      </c>
    </row>
    <row r="169" spans="1:6" x14ac:dyDescent="0.25">
      <c r="A169" s="7">
        <v>165</v>
      </c>
      <c r="B169" s="7">
        <f t="shared" si="4"/>
        <v>16</v>
      </c>
      <c r="C169" s="46">
        <f>IF(A169&gt;$B$5,"",(Input!$C$12))</f>
        <v>611.79999999999995</v>
      </c>
      <c r="D169" s="47">
        <f>IF(A169&gt;=$B$5,"",(-PPMT(Input!$C$10/12,$B$5-B170,$B$5,$F$4)))</f>
        <v>564.87166112248258</v>
      </c>
      <c r="E169" s="47">
        <f>IF(A169&gt;=$B$5,"",(-IPMT(Input!$C$10/12,$B$5-B170,$B$5,$F$4)))</f>
        <v>46.924539212644603</v>
      </c>
      <c r="F169" s="46">
        <f t="shared" si="5"/>
        <v>8820.0361814064472</v>
      </c>
    </row>
    <row r="170" spans="1:6" x14ac:dyDescent="0.25">
      <c r="A170" s="7">
        <v>166</v>
      </c>
      <c r="B170" s="7">
        <f t="shared" si="4"/>
        <v>15</v>
      </c>
      <c r="C170" s="46">
        <f>IF(A170&gt;$B$5,"",(Input!$C$12))</f>
        <v>611.79999999999995</v>
      </c>
      <c r="D170" s="47">
        <f>IF(A170&gt;=$B$5,"",(-PPMT(Input!$C$10/12,$B$5-B171,$B$5,$F$4)))</f>
        <v>567.69601942809493</v>
      </c>
      <c r="E170" s="47">
        <f>IF(A170&gt;=$B$5,"",(-IPMT(Input!$C$10/12,$B$5-B171,$B$5,$F$4)))</f>
        <v>44.100180907032204</v>
      </c>
      <c r="F170" s="46">
        <f t="shared" si="5"/>
        <v>8252.3401619783526</v>
      </c>
    </row>
    <row r="171" spans="1:6" x14ac:dyDescent="0.25">
      <c r="A171" s="7">
        <v>167</v>
      </c>
      <c r="B171" s="7">
        <f t="shared" si="4"/>
        <v>14</v>
      </c>
      <c r="C171" s="46">
        <f>IF(A171&gt;$B$5,"",(Input!$C$12))</f>
        <v>611.79999999999995</v>
      </c>
      <c r="D171" s="47">
        <f>IF(A171&gt;=$B$5,"",(-PPMT(Input!$C$10/12,$B$5-B172,$B$5,$F$4)))</f>
        <v>570.53449952523545</v>
      </c>
      <c r="E171" s="47">
        <f>IF(A171&gt;=$B$5,"",(-IPMT(Input!$C$10/12,$B$5-B172,$B$5,$F$4)))</f>
        <v>41.261700809891721</v>
      </c>
      <c r="F171" s="46">
        <f t="shared" si="5"/>
        <v>7681.8056624531173</v>
      </c>
    </row>
    <row r="172" spans="1:6" x14ac:dyDescent="0.25">
      <c r="A172" s="55">
        <v>168</v>
      </c>
      <c r="B172" s="55">
        <f t="shared" si="4"/>
        <v>13</v>
      </c>
      <c r="C172" s="56">
        <f>IF(A172&gt;$B$5,"",(Input!$C$12))</f>
        <v>611.79999999999995</v>
      </c>
      <c r="D172" s="57">
        <f>IF(A172&gt;=$B$5,"",(-PPMT(Input!$C$10/12,$B$5-B173,$B$5,$F$4)))</f>
        <v>573.38717202286159</v>
      </c>
      <c r="E172" s="57">
        <f>IF(A172&gt;=$B$5,"",(-IPMT(Input!$C$10/12,$B$5-B173,$B$5,$F$4)))</f>
        <v>38.409028312265541</v>
      </c>
      <c r="F172" s="56">
        <f t="shared" si="5"/>
        <v>7108.4184904302556</v>
      </c>
    </row>
    <row r="173" spans="1:6" x14ac:dyDescent="0.25">
      <c r="A173" s="7">
        <v>169</v>
      </c>
      <c r="B173" s="55">
        <f t="shared" si="4"/>
        <v>12</v>
      </c>
      <c r="C173" s="46">
        <f>IF(A173&gt;$B$5,"",(Input!$C$12))</f>
        <v>611.79999999999995</v>
      </c>
      <c r="D173" s="47">
        <f>IF(A173&gt;=$B$5,"",(-PPMT(Input!$C$10/12,$B$5-B174,$B$5,$F$4)))</f>
        <v>576.25410788297586</v>
      </c>
      <c r="E173" s="47">
        <f>IF(A173&gt;=$B$5,"",(-IPMT(Input!$C$10/12,$B$5-B174,$B$5,$F$4)))</f>
        <v>35.542092452151238</v>
      </c>
      <c r="F173" s="46">
        <f t="shared" si="5"/>
        <v>6532.1643825472802</v>
      </c>
    </row>
    <row r="174" spans="1:6" x14ac:dyDescent="0.25">
      <c r="A174" s="7">
        <v>170</v>
      </c>
      <c r="B174" s="7">
        <f t="shared" si="4"/>
        <v>11</v>
      </c>
      <c r="C174" s="46">
        <f>IF(A174&gt;$B$5,"",(Input!$C$12))</f>
        <v>611.79999999999995</v>
      </c>
      <c r="D174" s="47">
        <f>IF(A174&gt;=$B$5,"",(-PPMT(Input!$C$10/12,$B$5-B175,$B$5,$F$4)))</f>
        <v>579.13537842239077</v>
      </c>
      <c r="E174" s="47">
        <f>IF(A174&gt;=$B$5,"",(-IPMT(Input!$C$10/12,$B$5-B175,$B$5,$F$4)))</f>
        <v>32.660821912736353</v>
      </c>
      <c r="F174" s="46">
        <f t="shared" si="5"/>
        <v>5953.0290041248891</v>
      </c>
    </row>
    <row r="175" spans="1:6" x14ac:dyDescent="0.25">
      <c r="A175" s="7">
        <v>171</v>
      </c>
      <c r="B175" s="7">
        <f t="shared" si="4"/>
        <v>10</v>
      </c>
      <c r="C175" s="46">
        <f>IF(A175&gt;$B$5,"",(Input!$C$12))</f>
        <v>611.79999999999995</v>
      </c>
      <c r="D175" s="47">
        <f>IF(A175&gt;=$B$5,"",(-PPMT(Input!$C$10/12,$B$5-B176,$B$5,$F$4)))</f>
        <v>582.03105531450274</v>
      </c>
      <c r="E175" s="47">
        <f>IF(A175&gt;=$B$5,"",(-IPMT(Input!$C$10/12,$B$5-B176,$B$5,$F$4)))</f>
        <v>29.765145020624406</v>
      </c>
      <c r="F175" s="46">
        <f t="shared" si="5"/>
        <v>5370.9979488103863</v>
      </c>
    </row>
    <row r="176" spans="1:6" x14ac:dyDescent="0.25">
      <c r="A176" s="7">
        <v>172</v>
      </c>
      <c r="B176" s="7">
        <f t="shared" si="4"/>
        <v>9</v>
      </c>
      <c r="C176" s="46">
        <f>IF(A176&gt;$B$5,"",(Input!$C$12))</f>
        <v>611.79999999999995</v>
      </c>
      <c r="D176" s="47">
        <f>IF(A176&gt;=$B$5,"",(-PPMT(Input!$C$10/12,$B$5-B177,$B$5,$F$4)))</f>
        <v>584.94121059107522</v>
      </c>
      <c r="E176" s="47">
        <f>IF(A176&gt;=$B$5,"",(-IPMT(Input!$C$10/12,$B$5-B177,$B$5,$F$4)))</f>
        <v>26.854989744051888</v>
      </c>
      <c r="F176" s="46">
        <f t="shared" si="5"/>
        <v>4786.0567382193112</v>
      </c>
    </row>
    <row r="177" spans="1:6" x14ac:dyDescent="0.25">
      <c r="A177" s="7">
        <v>173</v>
      </c>
      <c r="B177" s="7">
        <f t="shared" si="4"/>
        <v>8</v>
      </c>
      <c r="C177" s="46">
        <f>IF(A177&gt;$B$5,"",(Input!$C$12))</f>
        <v>611.79999999999995</v>
      </c>
      <c r="D177" s="47">
        <f>IF(A177&gt;=$B$5,"",(-PPMT(Input!$C$10/12,$B$5-B178,$B$5,$F$4)))</f>
        <v>587.86591664403068</v>
      </c>
      <c r="E177" s="47">
        <f>IF(A177&gt;=$B$5,"",(-IPMT(Input!$C$10/12,$B$5-B178,$B$5,$F$4)))</f>
        <v>23.930283691096513</v>
      </c>
      <c r="F177" s="46">
        <f t="shared" si="5"/>
        <v>4198.190821575281</v>
      </c>
    </row>
    <row r="178" spans="1:6" x14ac:dyDescent="0.25">
      <c r="A178" s="7">
        <v>174</v>
      </c>
      <c r="B178" s="7">
        <f t="shared" si="4"/>
        <v>7</v>
      </c>
      <c r="C178" s="46">
        <f>IF(A178&gt;$B$5,"",(Input!$C$12))</f>
        <v>611.79999999999995</v>
      </c>
      <c r="D178" s="47">
        <f>IF(A178&gt;=$B$5,"",(-PPMT(Input!$C$10/12,$B$5-B179,$B$5,$F$4)))</f>
        <v>590.80524622725079</v>
      </c>
      <c r="E178" s="47">
        <f>IF(A178&gt;=$B$5,"",(-IPMT(Input!$C$10/12,$B$5-B179,$B$5,$F$4)))</f>
        <v>20.990954107876352</v>
      </c>
      <c r="F178" s="46">
        <f t="shared" si="5"/>
        <v>3607.3855753480302</v>
      </c>
    </row>
    <row r="179" spans="1:6" x14ac:dyDescent="0.25">
      <c r="A179" s="7">
        <v>175</v>
      </c>
      <c r="B179" s="7">
        <f t="shared" si="4"/>
        <v>6</v>
      </c>
      <c r="C179" s="46">
        <f>IF(A179&gt;$B$5,"",(Input!$C$12))</f>
        <v>611.79999999999995</v>
      </c>
      <c r="D179" s="47">
        <f>IF(A179&gt;=$B$5,"",(-PPMT(Input!$C$10/12,$B$5-B180,$B$5,$F$4)))</f>
        <v>593.75927245838704</v>
      </c>
      <c r="E179" s="47">
        <f>IF(A179&gt;=$B$5,"",(-IPMT(Input!$C$10/12,$B$5-B180,$B$5,$F$4)))</f>
        <v>18.036927876740101</v>
      </c>
      <c r="F179" s="46">
        <f t="shared" si="5"/>
        <v>3013.6263028896433</v>
      </c>
    </row>
    <row r="180" spans="1:6" x14ac:dyDescent="0.25">
      <c r="A180" s="7">
        <v>176</v>
      </c>
      <c r="B180" s="7">
        <f t="shared" si="4"/>
        <v>5</v>
      </c>
      <c r="C180" s="46">
        <f>IF(A180&gt;$B$5,"",(Input!$C$12))</f>
        <v>611.79999999999995</v>
      </c>
      <c r="D180" s="47">
        <f>IF(A180&gt;=$B$5,"",(-PPMT(Input!$C$10/12,$B$5-B181,$B$5,$F$4)))</f>
        <v>596.72806882067903</v>
      </c>
      <c r="E180" s="47">
        <f>IF(A180&gt;=$B$5,"",(-IPMT(Input!$C$10/12,$B$5-B181,$B$5,$F$4)))</f>
        <v>15.068131514448165</v>
      </c>
      <c r="F180" s="46">
        <f t="shared" si="5"/>
        <v>2416.8982340689645</v>
      </c>
    </row>
    <row r="181" spans="1:6" x14ac:dyDescent="0.25">
      <c r="A181" s="7">
        <v>177</v>
      </c>
      <c r="B181" s="7">
        <f t="shared" si="4"/>
        <v>4</v>
      </c>
      <c r="C181" s="46">
        <f>IF(A181&gt;$B$5,"",(Input!$C$12))</f>
        <v>611.79999999999995</v>
      </c>
      <c r="D181" s="47">
        <f>IF(A181&gt;=$B$5,"",(-PPMT(Input!$C$10/12,$B$5-B182,$B$5,$F$4)))</f>
        <v>599.71170916478241</v>
      </c>
      <c r="E181" s="47">
        <f>IF(A181&gt;=$B$5,"",(-IPMT(Input!$C$10/12,$B$5-B182,$B$5,$F$4)))</f>
        <v>12.084491170344767</v>
      </c>
      <c r="F181" s="46">
        <f t="shared" si="5"/>
        <v>1817.1865249041821</v>
      </c>
    </row>
    <row r="182" spans="1:6" x14ac:dyDescent="0.25">
      <c r="A182" s="7">
        <v>178</v>
      </c>
      <c r="B182" s="7">
        <f t="shared" si="4"/>
        <v>3</v>
      </c>
      <c r="C182" s="46">
        <f>IF(A182&gt;$B$5,"",(Input!$C$12))</f>
        <v>611.79999999999995</v>
      </c>
      <c r="D182" s="47">
        <f>IF(A182&gt;=$B$5,"",(-PPMT(Input!$C$10/12,$B$5-B183,$B$5,$F$4)))</f>
        <v>602.71026771060633</v>
      </c>
      <c r="E182" s="47">
        <f>IF(A182&gt;=$B$5,"",(-IPMT(Input!$C$10/12,$B$5-B183,$B$5,$F$4)))</f>
        <v>9.085932624520856</v>
      </c>
      <c r="F182" s="46">
        <f t="shared" si="5"/>
        <v>1214.4762571935757</v>
      </c>
    </row>
    <row r="183" spans="1:6" x14ac:dyDescent="0.25">
      <c r="A183" s="7">
        <v>179</v>
      </c>
      <c r="B183" s="7">
        <f t="shared" si="4"/>
        <v>2</v>
      </c>
      <c r="C183" s="46">
        <f>IF(A183&gt;$B$5,"",(Input!$C$12))</f>
        <v>611.79999999999995</v>
      </c>
      <c r="D183" s="47">
        <f>IF(A183&gt;=$B$5,"",(-PPMT(Input!$C$10/12,$B$5-B184,$B$5,$F$4)))</f>
        <v>605.72381904915937</v>
      </c>
      <c r="E183" s="47">
        <f>IF(A183&gt;=$B$5,"",(-IPMT(Input!$C$10/12,$B$5-B184,$B$5,$F$4)))</f>
        <v>6.0723812859678228</v>
      </c>
      <c r="F183" s="46">
        <f t="shared" si="5"/>
        <v>608.75243814441637</v>
      </c>
    </row>
    <row r="184" spans="1:6" x14ac:dyDescent="0.25">
      <c r="A184" s="55">
        <v>180</v>
      </c>
      <c r="B184" s="55">
        <f t="shared" si="4"/>
        <v>1</v>
      </c>
      <c r="C184" s="56">
        <f>IF(A184&gt;$B$5,"",(Input!$C$12))</f>
        <v>611.79999999999995</v>
      </c>
      <c r="D184" s="57" t="str">
        <f>IF(A184&gt;=$B$5,"",(-PPMT(Input!$C$10/12,$B$5-B185,$B$5,$F$4)))</f>
        <v/>
      </c>
      <c r="E184" s="57" t="str">
        <f>IF(A184&gt;=$B$5,"",(-IPMT(Input!$C$10/12,$B$5-B185,$B$5,$F$4)))</f>
        <v/>
      </c>
      <c r="F184" s="56" t="str">
        <f t="shared" si="5"/>
        <v/>
      </c>
    </row>
    <row r="185" spans="1:6" x14ac:dyDescent="0.25">
      <c r="A185" s="7">
        <v>181</v>
      </c>
      <c r="B185" s="55" t="str">
        <f t="shared" si="4"/>
        <v/>
      </c>
      <c r="C185" s="46" t="str">
        <f>IF(A185&gt;$B$5,"",(Input!$C$12))</f>
        <v/>
      </c>
      <c r="D185" s="47" t="str">
        <f>IF(A185&gt;=$B$5,"",(-PPMT(Input!$C$10/12,$B$5-B186,$B$5,$F$4)))</f>
        <v/>
      </c>
      <c r="E185" s="47" t="str">
        <f>IF(A185&gt;=$B$5,"",(-IPMT(Input!$C$10/12,$B$5-B186,$B$5,$F$4)))</f>
        <v/>
      </c>
      <c r="F185" s="46" t="str">
        <f t="shared" si="5"/>
        <v/>
      </c>
    </row>
    <row r="186" spans="1:6" x14ac:dyDescent="0.25">
      <c r="A186" s="7">
        <v>182</v>
      </c>
      <c r="B186" s="7" t="str">
        <f t="shared" si="4"/>
        <v/>
      </c>
      <c r="C186" s="46" t="str">
        <f>IF(A186&gt;$B$5,"",(Input!$C$12))</f>
        <v/>
      </c>
      <c r="D186" s="47" t="str">
        <f>IF(A186&gt;=$B$5,"",(-PPMT(Input!$C$10/12,$B$5-B187,$B$5,$F$4)))</f>
        <v/>
      </c>
      <c r="E186" s="47" t="str">
        <f>IF(A186&gt;=$B$5,"",(-IPMT(Input!$C$10/12,$B$5-B187,$B$5,$F$4)))</f>
        <v/>
      </c>
      <c r="F186" s="46" t="str">
        <f t="shared" si="5"/>
        <v/>
      </c>
    </row>
    <row r="187" spans="1:6" x14ac:dyDescent="0.25">
      <c r="A187" s="7">
        <v>183</v>
      </c>
      <c r="B187" s="7" t="str">
        <f t="shared" si="4"/>
        <v/>
      </c>
      <c r="C187" s="46" t="str">
        <f>IF(A187&gt;$B$5,"",(Input!$C$12))</f>
        <v/>
      </c>
      <c r="D187" s="47" t="str">
        <f>IF(A187&gt;=$B$5,"",(-PPMT(Input!$C$10/12,$B$5-B188,$B$5,$F$4)))</f>
        <v/>
      </c>
      <c r="E187" s="47" t="str">
        <f>IF(A187&gt;=$B$5,"",(-IPMT(Input!$C$10/12,$B$5-B188,$B$5,$F$4)))</f>
        <v/>
      </c>
      <c r="F187" s="46" t="str">
        <f t="shared" si="5"/>
        <v/>
      </c>
    </row>
    <row r="188" spans="1:6" x14ac:dyDescent="0.25">
      <c r="A188" s="7">
        <v>184</v>
      </c>
      <c r="B188" s="7" t="str">
        <f t="shared" si="4"/>
        <v/>
      </c>
      <c r="C188" s="46" t="str">
        <f>IF(A188&gt;$B$5,"",(Input!$C$12))</f>
        <v/>
      </c>
      <c r="D188" s="47" t="str">
        <f>IF(A188&gt;=$B$5,"",(-PPMT(Input!$C$10/12,$B$5-B189,$B$5,$F$4)))</f>
        <v/>
      </c>
      <c r="E188" s="47" t="str">
        <f>IF(A188&gt;=$B$5,"",(-IPMT(Input!$C$10/12,$B$5-B189,$B$5,$F$4)))</f>
        <v/>
      </c>
      <c r="F188" s="46" t="str">
        <f t="shared" si="5"/>
        <v/>
      </c>
    </row>
    <row r="189" spans="1:6" x14ac:dyDescent="0.25">
      <c r="A189" s="7">
        <v>185</v>
      </c>
      <c r="B189" s="7" t="str">
        <f t="shared" si="4"/>
        <v/>
      </c>
      <c r="C189" s="46" t="str">
        <f>IF(A189&gt;$B$5,"",(Input!$C$12))</f>
        <v/>
      </c>
      <c r="D189" s="47" t="str">
        <f>IF(A189&gt;=$B$5,"",(-PPMT(Input!$C$10/12,$B$5-B190,$B$5,$F$4)))</f>
        <v/>
      </c>
      <c r="E189" s="47" t="str">
        <f>IF(A189&gt;=$B$5,"",(-IPMT(Input!$C$10/12,$B$5-B190,$B$5,$F$4)))</f>
        <v/>
      </c>
      <c r="F189" s="46" t="str">
        <f t="shared" si="5"/>
        <v/>
      </c>
    </row>
    <row r="190" spans="1:6" x14ac:dyDescent="0.25">
      <c r="A190" s="7">
        <v>186</v>
      </c>
      <c r="B190" s="7" t="str">
        <f t="shared" si="4"/>
        <v/>
      </c>
      <c r="C190" s="46" t="str">
        <f>IF(A190&gt;$B$5,"",(Input!$C$12))</f>
        <v/>
      </c>
      <c r="D190" s="47" t="str">
        <f>IF(A190&gt;=$B$5,"",(-PPMT(Input!$C$10/12,$B$5-B191,$B$5,$F$4)))</f>
        <v/>
      </c>
      <c r="E190" s="47" t="str">
        <f>IF(A190&gt;=$B$5,"",(-IPMT(Input!$C$10/12,$B$5-B191,$B$5,$F$4)))</f>
        <v/>
      </c>
      <c r="F190" s="46" t="str">
        <f t="shared" si="5"/>
        <v/>
      </c>
    </row>
    <row r="191" spans="1:6" x14ac:dyDescent="0.25">
      <c r="A191" s="7">
        <v>187</v>
      </c>
      <c r="B191" s="7" t="str">
        <f t="shared" ref="B191:B254" si="6">IF(A191&gt;$B$5,"",(B190-1))</f>
        <v/>
      </c>
      <c r="C191" s="46" t="str">
        <f>IF(A191&gt;$B$5,"",(Input!$C$12))</f>
        <v/>
      </c>
      <c r="D191" s="47" t="str">
        <f>IF(A191&gt;=$B$5,"",(-PPMT(Input!$C$10/12,$B$5-B192,$B$5,$F$4)))</f>
        <v/>
      </c>
      <c r="E191" s="47" t="str">
        <f>IF(A191&gt;=$B$5,"",(-IPMT(Input!$C$10/12,$B$5-B192,$B$5,$F$4)))</f>
        <v/>
      </c>
      <c r="F191" s="46" t="str">
        <f t="shared" si="5"/>
        <v/>
      </c>
    </row>
    <row r="192" spans="1:6" x14ac:dyDescent="0.25">
      <c r="A192" s="7">
        <v>188</v>
      </c>
      <c r="B192" s="7" t="str">
        <f t="shared" si="6"/>
        <v/>
      </c>
      <c r="C192" s="46" t="str">
        <f>IF(A192&gt;$B$5,"",(Input!$C$12))</f>
        <v/>
      </c>
      <c r="D192" s="47" t="str">
        <f>IF(A192&gt;=$B$5,"",(-PPMT(Input!$C$10/12,$B$5-B193,$B$5,$F$4)))</f>
        <v/>
      </c>
      <c r="E192" s="47" t="str">
        <f>IF(A192&gt;=$B$5,"",(-IPMT(Input!$C$10/12,$B$5-B193,$B$5,$F$4)))</f>
        <v/>
      </c>
      <c r="F192" s="46" t="str">
        <f t="shared" si="5"/>
        <v/>
      </c>
    </row>
    <row r="193" spans="1:6" x14ac:dyDescent="0.25">
      <c r="A193" s="7">
        <v>189</v>
      </c>
      <c r="B193" s="7" t="str">
        <f t="shared" si="6"/>
        <v/>
      </c>
      <c r="C193" s="46" t="str">
        <f>IF(A193&gt;$B$5,"",(Input!$C$12))</f>
        <v/>
      </c>
      <c r="D193" s="47" t="str">
        <f>IF(A193&gt;=$B$5,"",(-PPMT(Input!$C$10/12,$B$5-B194,$B$5,$F$4)))</f>
        <v/>
      </c>
      <c r="E193" s="47" t="str">
        <f>IF(A193&gt;=$B$5,"",(-IPMT(Input!$C$10/12,$B$5-B194,$B$5,$F$4)))</f>
        <v/>
      </c>
      <c r="F193" s="46" t="str">
        <f t="shared" si="5"/>
        <v/>
      </c>
    </row>
    <row r="194" spans="1:6" x14ac:dyDescent="0.25">
      <c r="A194" s="7">
        <v>190</v>
      </c>
      <c r="B194" s="7" t="str">
        <f t="shared" si="6"/>
        <v/>
      </c>
      <c r="C194" s="46" t="str">
        <f>IF(A194&gt;$B$5,"",(Input!$C$12))</f>
        <v/>
      </c>
      <c r="D194" s="47" t="str">
        <f>IF(A194&gt;=$B$5,"",(-PPMT(Input!$C$10/12,$B$5-B195,$B$5,$F$4)))</f>
        <v/>
      </c>
      <c r="E194" s="47" t="str">
        <f>IF(A194&gt;=$B$5,"",(-IPMT(Input!$C$10/12,$B$5-B195,$B$5,$F$4)))</f>
        <v/>
      </c>
      <c r="F194" s="46" t="str">
        <f t="shared" si="5"/>
        <v/>
      </c>
    </row>
    <row r="195" spans="1:6" x14ac:dyDescent="0.25">
      <c r="A195" s="7">
        <v>191</v>
      </c>
      <c r="B195" s="7" t="str">
        <f t="shared" si="6"/>
        <v/>
      </c>
      <c r="C195" s="46" t="str">
        <f>IF(A195&gt;$B$5,"",(Input!$C$12))</f>
        <v/>
      </c>
      <c r="D195" s="47" t="str">
        <f>IF(A195&gt;=$B$5,"",(-PPMT(Input!$C$10/12,$B$5-B196,$B$5,$F$4)))</f>
        <v/>
      </c>
      <c r="E195" s="47" t="str">
        <f>IF(A195&gt;=$B$5,"",(-IPMT(Input!$C$10/12,$B$5-B196,$B$5,$F$4)))</f>
        <v/>
      </c>
      <c r="F195" s="46" t="str">
        <f t="shared" si="5"/>
        <v/>
      </c>
    </row>
    <row r="196" spans="1:6" x14ac:dyDescent="0.25">
      <c r="A196" s="55">
        <v>192</v>
      </c>
      <c r="B196" s="55" t="str">
        <f t="shared" si="6"/>
        <v/>
      </c>
      <c r="C196" s="56" t="str">
        <f>IF(A196&gt;$B$5,"",(Input!$C$12))</f>
        <v/>
      </c>
      <c r="D196" s="57" t="str">
        <f>IF(A196&gt;=$B$5,"",(-PPMT(Input!$C$10/12,$B$5-B197,$B$5,$F$4)))</f>
        <v/>
      </c>
      <c r="E196" s="57" t="str">
        <f>IF(A196&gt;=$B$5,"",(-IPMT(Input!$C$10/12,$B$5-B197,$B$5,$F$4)))</f>
        <v/>
      </c>
      <c r="F196" s="56" t="str">
        <f t="shared" si="5"/>
        <v/>
      </c>
    </row>
    <row r="197" spans="1:6" x14ac:dyDescent="0.25">
      <c r="A197" s="7">
        <v>193</v>
      </c>
      <c r="B197" s="55" t="str">
        <f t="shared" si="6"/>
        <v/>
      </c>
      <c r="C197" s="46" t="str">
        <f>IF(A197&gt;$B$5,"",(Input!$C$12))</f>
        <v/>
      </c>
      <c r="D197" s="47" t="str">
        <f>IF(A197&gt;=$B$5,"",(-PPMT(Input!$C$10/12,$B$5-B198,$B$5,$F$4)))</f>
        <v/>
      </c>
      <c r="E197" s="47" t="str">
        <f>IF(A197&gt;=$B$5,"",(-IPMT(Input!$C$10/12,$B$5-B198,$B$5,$F$4)))</f>
        <v/>
      </c>
      <c r="F197" s="46" t="str">
        <f t="shared" ref="F197:F260" si="7">IF(A198&gt;$B$5,"",F196-D197)</f>
        <v/>
      </c>
    </row>
    <row r="198" spans="1:6" x14ac:dyDescent="0.25">
      <c r="A198" s="7">
        <v>194</v>
      </c>
      <c r="B198" s="7" t="str">
        <f t="shared" si="6"/>
        <v/>
      </c>
      <c r="C198" s="46" t="str">
        <f>IF(A198&gt;$B$5,"",(Input!$C$12))</f>
        <v/>
      </c>
      <c r="D198" s="47" t="str">
        <f>IF(A198&gt;=$B$5,"",(-PPMT(Input!$C$10/12,$B$5-B199,$B$5,$F$4)))</f>
        <v/>
      </c>
      <c r="E198" s="47" t="str">
        <f>IF(A198&gt;=$B$5,"",(-IPMT(Input!$C$10/12,$B$5-B199,$B$5,$F$4)))</f>
        <v/>
      </c>
      <c r="F198" s="46" t="str">
        <f t="shared" si="7"/>
        <v/>
      </c>
    </row>
    <row r="199" spans="1:6" x14ac:dyDescent="0.25">
      <c r="A199" s="7">
        <v>195</v>
      </c>
      <c r="B199" s="7" t="str">
        <f t="shared" si="6"/>
        <v/>
      </c>
      <c r="C199" s="46" t="str">
        <f>IF(A199&gt;$B$5,"",(Input!$C$12))</f>
        <v/>
      </c>
      <c r="D199" s="47" t="str">
        <f>IF(A199&gt;=$B$5,"",(-PPMT(Input!$C$10/12,$B$5-B200,$B$5,$F$4)))</f>
        <v/>
      </c>
      <c r="E199" s="47" t="str">
        <f>IF(A199&gt;=$B$5,"",(-IPMT(Input!$C$10/12,$B$5-B200,$B$5,$F$4)))</f>
        <v/>
      </c>
      <c r="F199" s="46" t="str">
        <f t="shared" si="7"/>
        <v/>
      </c>
    </row>
    <row r="200" spans="1:6" x14ac:dyDescent="0.25">
      <c r="A200" s="7">
        <v>196</v>
      </c>
      <c r="B200" s="7" t="str">
        <f t="shared" si="6"/>
        <v/>
      </c>
      <c r="C200" s="46" t="str">
        <f>IF(A200&gt;$B$5,"",(Input!$C$12))</f>
        <v/>
      </c>
      <c r="D200" s="47" t="str">
        <f>IF(A200&gt;=$B$5,"",(-PPMT(Input!$C$10/12,$B$5-B201,$B$5,$F$4)))</f>
        <v/>
      </c>
      <c r="E200" s="47" t="str">
        <f>IF(A200&gt;=$B$5,"",(-IPMT(Input!$C$10/12,$B$5-B201,$B$5,$F$4)))</f>
        <v/>
      </c>
      <c r="F200" s="46" t="str">
        <f t="shared" si="7"/>
        <v/>
      </c>
    </row>
    <row r="201" spans="1:6" x14ac:dyDescent="0.25">
      <c r="A201" s="7">
        <v>197</v>
      </c>
      <c r="B201" s="7" t="str">
        <f t="shared" si="6"/>
        <v/>
      </c>
      <c r="C201" s="46" t="str">
        <f>IF(A201&gt;$B$5,"",(Input!$C$12))</f>
        <v/>
      </c>
      <c r="D201" s="47" t="str">
        <f>IF(A201&gt;=$B$5,"",(-PPMT(Input!$C$10/12,$B$5-B202,$B$5,$F$4)))</f>
        <v/>
      </c>
      <c r="E201" s="47" t="str">
        <f>IF(A201&gt;=$B$5,"",(-IPMT(Input!$C$10/12,$B$5-B202,$B$5,$F$4)))</f>
        <v/>
      </c>
      <c r="F201" s="46" t="str">
        <f t="shared" si="7"/>
        <v/>
      </c>
    </row>
    <row r="202" spans="1:6" x14ac:dyDescent="0.25">
      <c r="A202" s="7">
        <v>198</v>
      </c>
      <c r="B202" s="7" t="str">
        <f t="shared" si="6"/>
        <v/>
      </c>
      <c r="C202" s="46" t="str">
        <f>IF(A202&gt;$B$5,"",(Input!$C$12))</f>
        <v/>
      </c>
      <c r="D202" s="47" t="str">
        <f>IF(A202&gt;=$B$5,"",(-PPMT(Input!$C$10/12,$B$5-B203,$B$5,$F$4)))</f>
        <v/>
      </c>
      <c r="E202" s="47" t="str">
        <f>IF(A202&gt;=$B$5,"",(-IPMT(Input!$C$10/12,$B$5-B203,$B$5,$F$4)))</f>
        <v/>
      </c>
      <c r="F202" s="46" t="str">
        <f t="shared" si="7"/>
        <v/>
      </c>
    </row>
    <row r="203" spans="1:6" x14ac:dyDescent="0.25">
      <c r="A203" s="7">
        <v>199</v>
      </c>
      <c r="B203" s="7" t="str">
        <f t="shared" si="6"/>
        <v/>
      </c>
      <c r="C203" s="46" t="str">
        <f>IF(A203&gt;$B$5,"",(Input!$C$12))</f>
        <v/>
      </c>
      <c r="D203" s="47" t="str">
        <f>IF(A203&gt;=$B$5,"",(-PPMT(Input!$C$10/12,$B$5-B204,$B$5,$F$4)))</f>
        <v/>
      </c>
      <c r="E203" s="47" t="str">
        <f>IF(A203&gt;=$B$5,"",(-IPMT(Input!$C$10/12,$B$5-B204,$B$5,$F$4)))</f>
        <v/>
      </c>
      <c r="F203" s="46" t="str">
        <f t="shared" si="7"/>
        <v/>
      </c>
    </row>
    <row r="204" spans="1:6" x14ac:dyDescent="0.25">
      <c r="A204" s="7">
        <v>200</v>
      </c>
      <c r="B204" s="7" t="str">
        <f t="shared" si="6"/>
        <v/>
      </c>
      <c r="C204" s="46" t="str">
        <f>IF(A204&gt;$B$5,"",(Input!$C$12))</f>
        <v/>
      </c>
      <c r="D204" s="47" t="str">
        <f>IF(A204&gt;=$B$5,"",(-PPMT(Input!$C$10/12,$B$5-B205,$B$5,$F$4)))</f>
        <v/>
      </c>
      <c r="E204" s="47" t="str">
        <f>IF(A204&gt;=$B$5,"",(-IPMT(Input!$C$10/12,$B$5-B205,$B$5,$F$4)))</f>
        <v/>
      </c>
      <c r="F204" s="46" t="str">
        <f t="shared" si="7"/>
        <v/>
      </c>
    </row>
    <row r="205" spans="1:6" x14ac:dyDescent="0.25">
      <c r="A205" s="7">
        <v>201</v>
      </c>
      <c r="B205" s="7" t="str">
        <f t="shared" si="6"/>
        <v/>
      </c>
      <c r="C205" s="46" t="str">
        <f>IF(A205&gt;$B$5,"",(Input!$C$12))</f>
        <v/>
      </c>
      <c r="D205" s="47" t="str">
        <f>IF(A205&gt;=$B$5,"",(-PPMT(Input!$C$10/12,$B$5-B206,$B$5,$F$4)))</f>
        <v/>
      </c>
      <c r="E205" s="47" t="str">
        <f>IF(A205&gt;=$B$5,"",(-IPMT(Input!$C$10/12,$B$5-B206,$B$5,$F$4)))</f>
        <v/>
      </c>
      <c r="F205" s="46" t="str">
        <f t="shared" si="7"/>
        <v/>
      </c>
    </row>
    <row r="206" spans="1:6" x14ac:dyDescent="0.25">
      <c r="A206" s="7">
        <v>202</v>
      </c>
      <c r="B206" s="7" t="str">
        <f t="shared" si="6"/>
        <v/>
      </c>
      <c r="C206" s="46" t="str">
        <f>IF(A206&gt;$B$5,"",(Input!$C$12))</f>
        <v/>
      </c>
      <c r="D206" s="47" t="str">
        <f>IF(A206&gt;=$B$5,"",(-PPMT(Input!$C$10/12,$B$5-B207,$B$5,$F$4)))</f>
        <v/>
      </c>
      <c r="E206" s="47" t="str">
        <f>IF(A206&gt;=$B$5,"",(-IPMT(Input!$C$10/12,$B$5-B207,$B$5,$F$4)))</f>
        <v/>
      </c>
      <c r="F206" s="46" t="str">
        <f t="shared" si="7"/>
        <v/>
      </c>
    </row>
    <row r="207" spans="1:6" x14ac:dyDescent="0.25">
      <c r="A207" s="7">
        <v>203</v>
      </c>
      <c r="B207" s="7" t="str">
        <f t="shared" si="6"/>
        <v/>
      </c>
      <c r="C207" s="46" t="str">
        <f>IF(A207&gt;$B$5,"",(Input!$C$12))</f>
        <v/>
      </c>
      <c r="D207" s="47" t="str">
        <f>IF(A207&gt;=$B$5,"",(-PPMT(Input!$C$10/12,$B$5-B208,$B$5,$F$4)))</f>
        <v/>
      </c>
      <c r="E207" s="47" t="str">
        <f>IF(A207&gt;=$B$5,"",(-IPMT(Input!$C$10/12,$B$5-B208,$B$5,$F$4)))</f>
        <v/>
      </c>
      <c r="F207" s="46" t="str">
        <f t="shared" si="7"/>
        <v/>
      </c>
    </row>
    <row r="208" spans="1:6" x14ac:dyDescent="0.25">
      <c r="A208" s="55">
        <v>204</v>
      </c>
      <c r="B208" s="55" t="str">
        <f t="shared" si="6"/>
        <v/>
      </c>
      <c r="C208" s="56" t="str">
        <f>IF(A208&gt;$B$5,"",(Input!$C$12))</f>
        <v/>
      </c>
      <c r="D208" s="57" t="str">
        <f>IF(A208&gt;=$B$5,"",(-PPMT(Input!$C$10/12,$B$5-B209,$B$5,$F$4)))</f>
        <v/>
      </c>
      <c r="E208" s="57" t="str">
        <f>IF(A208&gt;=$B$5,"",(-IPMT(Input!$C$10/12,$B$5-B209,$B$5,$F$4)))</f>
        <v/>
      </c>
      <c r="F208" s="56" t="str">
        <f t="shared" si="7"/>
        <v/>
      </c>
    </row>
    <row r="209" spans="1:6" x14ac:dyDescent="0.25">
      <c r="A209" s="7">
        <v>205</v>
      </c>
      <c r="B209" s="55" t="str">
        <f t="shared" si="6"/>
        <v/>
      </c>
      <c r="C209" s="46" t="str">
        <f>IF(A209&gt;$B$5,"",(Input!$C$12))</f>
        <v/>
      </c>
      <c r="D209" s="47" t="str">
        <f>IF(A209&gt;=$B$5,"",(-PPMT(Input!$C$10/12,$B$5-B210,$B$5,$F$4)))</f>
        <v/>
      </c>
      <c r="E209" s="47" t="str">
        <f>IF(A209&gt;=$B$5,"",(-IPMT(Input!$C$10/12,$B$5-B210,$B$5,$F$4)))</f>
        <v/>
      </c>
      <c r="F209" s="46" t="str">
        <f t="shared" si="7"/>
        <v/>
      </c>
    </row>
    <row r="210" spans="1:6" x14ac:dyDescent="0.25">
      <c r="A210" s="7">
        <v>206</v>
      </c>
      <c r="B210" s="7" t="str">
        <f t="shared" si="6"/>
        <v/>
      </c>
      <c r="C210" s="46" t="str">
        <f>IF(A210&gt;$B$5,"",(Input!$C$12))</f>
        <v/>
      </c>
      <c r="D210" s="47" t="str">
        <f>IF(A210&gt;=$B$5,"",(-PPMT(Input!$C$10/12,$B$5-B211,$B$5,$F$4)))</f>
        <v/>
      </c>
      <c r="E210" s="47" t="str">
        <f>IF(A210&gt;=$B$5,"",(-IPMT(Input!$C$10/12,$B$5-B211,$B$5,$F$4)))</f>
        <v/>
      </c>
      <c r="F210" s="46" t="str">
        <f t="shared" si="7"/>
        <v/>
      </c>
    </row>
    <row r="211" spans="1:6" x14ac:dyDescent="0.25">
      <c r="A211" s="7">
        <v>207</v>
      </c>
      <c r="B211" s="7" t="str">
        <f t="shared" si="6"/>
        <v/>
      </c>
      <c r="C211" s="46" t="str">
        <f>IF(A211&gt;$B$5,"",(Input!$C$12))</f>
        <v/>
      </c>
      <c r="D211" s="47" t="str">
        <f>IF(A211&gt;=$B$5,"",(-PPMT(Input!$C$10/12,$B$5-B212,$B$5,$F$4)))</f>
        <v/>
      </c>
      <c r="E211" s="47" t="str">
        <f>IF(A211&gt;=$B$5,"",(-IPMT(Input!$C$10/12,$B$5-B212,$B$5,$F$4)))</f>
        <v/>
      </c>
      <c r="F211" s="46" t="str">
        <f t="shared" si="7"/>
        <v/>
      </c>
    </row>
    <row r="212" spans="1:6" x14ac:dyDescent="0.25">
      <c r="A212" s="7">
        <v>208</v>
      </c>
      <c r="B212" s="7" t="str">
        <f t="shared" si="6"/>
        <v/>
      </c>
      <c r="C212" s="46" t="str">
        <f>IF(A212&gt;$B$5,"",(Input!$C$12))</f>
        <v/>
      </c>
      <c r="D212" s="47" t="str">
        <f>IF(A212&gt;=$B$5,"",(-PPMT(Input!$C$10/12,$B$5-B213,$B$5,$F$4)))</f>
        <v/>
      </c>
      <c r="E212" s="47" t="str">
        <f>IF(A212&gt;=$B$5,"",(-IPMT(Input!$C$10/12,$B$5-B213,$B$5,$F$4)))</f>
        <v/>
      </c>
      <c r="F212" s="46" t="str">
        <f t="shared" si="7"/>
        <v/>
      </c>
    </row>
    <row r="213" spans="1:6" x14ac:dyDescent="0.25">
      <c r="A213" s="7">
        <v>209</v>
      </c>
      <c r="B213" s="7" t="str">
        <f t="shared" si="6"/>
        <v/>
      </c>
      <c r="C213" s="46" t="str">
        <f>IF(A213&gt;$B$5,"",(Input!$C$12))</f>
        <v/>
      </c>
      <c r="D213" s="47" t="str">
        <f>IF(A213&gt;=$B$5,"",(-PPMT(Input!$C$10/12,$B$5-B214,$B$5,$F$4)))</f>
        <v/>
      </c>
      <c r="E213" s="47" t="str">
        <f>IF(A213&gt;=$B$5,"",(-IPMT(Input!$C$10/12,$B$5-B214,$B$5,$F$4)))</f>
        <v/>
      </c>
      <c r="F213" s="46" t="str">
        <f t="shared" si="7"/>
        <v/>
      </c>
    </row>
    <row r="214" spans="1:6" x14ac:dyDescent="0.25">
      <c r="A214" s="7">
        <v>210</v>
      </c>
      <c r="B214" s="7" t="str">
        <f t="shared" si="6"/>
        <v/>
      </c>
      <c r="C214" s="46" t="str">
        <f>IF(A214&gt;$B$5,"",(Input!$C$12))</f>
        <v/>
      </c>
      <c r="D214" s="47" t="str">
        <f>IF(A214&gt;=$B$5,"",(-PPMT(Input!$C$10/12,$B$5-B215,$B$5,$F$4)))</f>
        <v/>
      </c>
      <c r="E214" s="47" t="str">
        <f>IF(A214&gt;=$B$5,"",(-IPMT(Input!$C$10/12,$B$5-B215,$B$5,$F$4)))</f>
        <v/>
      </c>
      <c r="F214" s="46" t="str">
        <f t="shared" si="7"/>
        <v/>
      </c>
    </row>
    <row r="215" spans="1:6" x14ac:dyDescent="0.25">
      <c r="A215" s="7">
        <v>211</v>
      </c>
      <c r="B215" s="7" t="str">
        <f t="shared" si="6"/>
        <v/>
      </c>
      <c r="C215" s="46" t="str">
        <f>IF(A215&gt;$B$5,"",(Input!$C$12))</f>
        <v/>
      </c>
      <c r="D215" s="47" t="str">
        <f>IF(A215&gt;=$B$5,"",(-PPMT(Input!$C$10/12,$B$5-B216,$B$5,$F$4)))</f>
        <v/>
      </c>
      <c r="E215" s="47" t="str">
        <f>IF(A215&gt;=$B$5,"",(-IPMT(Input!$C$10/12,$B$5-B216,$B$5,$F$4)))</f>
        <v/>
      </c>
      <c r="F215" s="46" t="str">
        <f t="shared" si="7"/>
        <v/>
      </c>
    </row>
    <row r="216" spans="1:6" x14ac:dyDescent="0.25">
      <c r="A216" s="7">
        <v>212</v>
      </c>
      <c r="B216" s="7" t="str">
        <f t="shared" si="6"/>
        <v/>
      </c>
      <c r="C216" s="46" t="str">
        <f>IF(A216&gt;$B$5,"",(Input!$C$12))</f>
        <v/>
      </c>
      <c r="D216" s="47" t="str">
        <f>IF(A216&gt;=$B$5,"",(-PPMT(Input!$C$10/12,$B$5-B217,$B$5,$F$4)))</f>
        <v/>
      </c>
      <c r="E216" s="47" t="str">
        <f>IF(A216&gt;=$B$5,"",(-IPMT(Input!$C$10/12,$B$5-B217,$B$5,$F$4)))</f>
        <v/>
      </c>
      <c r="F216" s="46" t="str">
        <f t="shared" si="7"/>
        <v/>
      </c>
    </row>
    <row r="217" spans="1:6" x14ac:dyDescent="0.25">
      <c r="A217" s="7">
        <v>213</v>
      </c>
      <c r="B217" s="7" t="str">
        <f t="shared" si="6"/>
        <v/>
      </c>
      <c r="C217" s="46" t="str">
        <f>IF(A217&gt;$B$5,"",(Input!$C$12))</f>
        <v/>
      </c>
      <c r="D217" s="47" t="str">
        <f>IF(A217&gt;=$B$5,"",(-PPMT(Input!$C$10/12,$B$5-B218,$B$5,$F$4)))</f>
        <v/>
      </c>
      <c r="E217" s="47" t="str">
        <f>IF(A217&gt;=$B$5,"",(-IPMT(Input!$C$10/12,$B$5-B218,$B$5,$F$4)))</f>
        <v/>
      </c>
      <c r="F217" s="46" t="str">
        <f t="shared" si="7"/>
        <v/>
      </c>
    </row>
    <row r="218" spans="1:6" x14ac:dyDescent="0.25">
      <c r="A218" s="7">
        <v>214</v>
      </c>
      <c r="B218" s="7" t="str">
        <f t="shared" si="6"/>
        <v/>
      </c>
      <c r="C218" s="46" t="str">
        <f>IF(A218&gt;$B$5,"",(Input!$C$12))</f>
        <v/>
      </c>
      <c r="D218" s="47" t="str">
        <f>IF(A218&gt;=$B$5,"",(-PPMT(Input!$C$10/12,$B$5-B219,$B$5,$F$4)))</f>
        <v/>
      </c>
      <c r="E218" s="47" t="str">
        <f>IF(A218&gt;=$B$5,"",(-IPMT(Input!$C$10/12,$B$5-B219,$B$5,$F$4)))</f>
        <v/>
      </c>
      <c r="F218" s="46" t="str">
        <f t="shared" si="7"/>
        <v/>
      </c>
    </row>
    <row r="219" spans="1:6" x14ac:dyDescent="0.25">
      <c r="A219" s="7">
        <v>215</v>
      </c>
      <c r="B219" s="7" t="str">
        <f t="shared" si="6"/>
        <v/>
      </c>
      <c r="C219" s="46" t="str">
        <f>IF(A219&gt;$B$5,"",(Input!$C$12))</f>
        <v/>
      </c>
      <c r="D219" s="47" t="str">
        <f>IF(A219&gt;=$B$5,"",(-PPMT(Input!$C$10/12,$B$5-B220,$B$5,$F$4)))</f>
        <v/>
      </c>
      <c r="E219" s="47" t="str">
        <f>IF(A219&gt;=$B$5,"",(-IPMT(Input!$C$10/12,$B$5-B220,$B$5,$F$4)))</f>
        <v/>
      </c>
      <c r="F219" s="46" t="str">
        <f t="shared" si="7"/>
        <v/>
      </c>
    </row>
    <row r="220" spans="1:6" x14ac:dyDescent="0.25">
      <c r="A220" s="55">
        <v>216</v>
      </c>
      <c r="B220" s="55" t="str">
        <f t="shared" si="6"/>
        <v/>
      </c>
      <c r="C220" s="56" t="str">
        <f>IF(A220&gt;$B$5,"",(Input!$C$12))</f>
        <v/>
      </c>
      <c r="D220" s="57" t="str">
        <f>IF(A220&gt;=$B$5,"",(-PPMT(Input!$C$10/12,$B$5-B221,$B$5,$F$4)))</f>
        <v/>
      </c>
      <c r="E220" s="57" t="str">
        <f>IF(A220&gt;=$B$5,"",(-IPMT(Input!$C$10/12,$B$5-B221,$B$5,$F$4)))</f>
        <v/>
      </c>
      <c r="F220" s="56" t="str">
        <f t="shared" si="7"/>
        <v/>
      </c>
    </row>
    <row r="221" spans="1:6" x14ac:dyDescent="0.25">
      <c r="A221" s="7">
        <v>217</v>
      </c>
      <c r="B221" s="55" t="str">
        <f t="shared" si="6"/>
        <v/>
      </c>
      <c r="C221" s="46" t="str">
        <f>IF(A221&gt;$B$5,"",(Input!$C$12))</f>
        <v/>
      </c>
      <c r="D221" s="47" t="str">
        <f>IF(A221&gt;=$B$5,"",(-PPMT(Input!$C$10/12,$B$5-B222,$B$5,$F$4)))</f>
        <v/>
      </c>
      <c r="E221" s="47" t="str">
        <f>IF(A221&gt;=$B$5,"",(-IPMT(Input!$C$10/12,$B$5-B222,$B$5,$F$4)))</f>
        <v/>
      </c>
      <c r="F221" s="46" t="str">
        <f t="shared" si="7"/>
        <v/>
      </c>
    </row>
    <row r="222" spans="1:6" x14ac:dyDescent="0.25">
      <c r="A222" s="7">
        <v>218</v>
      </c>
      <c r="B222" s="7" t="str">
        <f t="shared" si="6"/>
        <v/>
      </c>
      <c r="C222" s="46" t="str">
        <f>IF(A222&gt;$B$5,"",(Input!$C$12))</f>
        <v/>
      </c>
      <c r="D222" s="47" t="str">
        <f>IF(A222&gt;=$B$5,"",(-PPMT(Input!$C$10/12,$B$5-B223,$B$5,$F$4)))</f>
        <v/>
      </c>
      <c r="E222" s="47" t="str">
        <f>IF(A222&gt;=$B$5,"",(-IPMT(Input!$C$10/12,$B$5-B223,$B$5,$F$4)))</f>
        <v/>
      </c>
      <c r="F222" s="46" t="str">
        <f t="shared" si="7"/>
        <v/>
      </c>
    </row>
    <row r="223" spans="1:6" x14ac:dyDescent="0.25">
      <c r="A223" s="7">
        <v>219</v>
      </c>
      <c r="B223" s="7" t="str">
        <f t="shared" si="6"/>
        <v/>
      </c>
      <c r="C223" s="46" t="str">
        <f>IF(A223&gt;$B$5,"",(Input!$C$12))</f>
        <v/>
      </c>
      <c r="D223" s="47" t="str">
        <f>IF(A223&gt;=$B$5,"",(-PPMT(Input!$C$10/12,$B$5-B224,$B$5,$F$4)))</f>
        <v/>
      </c>
      <c r="E223" s="47" t="str">
        <f>IF(A223&gt;=$B$5,"",(-IPMT(Input!$C$10/12,$B$5-B224,$B$5,$F$4)))</f>
        <v/>
      </c>
      <c r="F223" s="46" t="str">
        <f t="shared" si="7"/>
        <v/>
      </c>
    </row>
    <row r="224" spans="1:6" x14ac:dyDescent="0.25">
      <c r="A224" s="7">
        <v>220</v>
      </c>
      <c r="B224" s="7" t="str">
        <f t="shared" si="6"/>
        <v/>
      </c>
      <c r="C224" s="46" t="str">
        <f>IF(A224&gt;$B$5,"",(Input!$C$12))</f>
        <v/>
      </c>
      <c r="D224" s="47" t="str">
        <f>IF(A224&gt;=$B$5,"",(-PPMT(Input!$C$10/12,$B$5-B225,$B$5,$F$4)))</f>
        <v/>
      </c>
      <c r="E224" s="47" t="str">
        <f>IF(A224&gt;=$B$5,"",(-IPMT(Input!$C$10/12,$B$5-B225,$B$5,$F$4)))</f>
        <v/>
      </c>
      <c r="F224" s="46" t="str">
        <f t="shared" si="7"/>
        <v/>
      </c>
    </row>
    <row r="225" spans="1:6" x14ac:dyDescent="0.25">
      <c r="A225" s="7">
        <v>221</v>
      </c>
      <c r="B225" s="7" t="str">
        <f t="shared" si="6"/>
        <v/>
      </c>
      <c r="C225" s="46" t="str">
        <f>IF(A225&gt;$B$5,"",(Input!$C$12))</f>
        <v/>
      </c>
      <c r="D225" s="47" t="str">
        <f>IF(A225&gt;=$B$5,"",(-PPMT(Input!$C$10/12,$B$5-B226,$B$5,$F$4)))</f>
        <v/>
      </c>
      <c r="E225" s="47" t="str">
        <f>IF(A225&gt;=$B$5,"",(-IPMT(Input!$C$10/12,$B$5-B226,$B$5,$F$4)))</f>
        <v/>
      </c>
      <c r="F225" s="46" t="str">
        <f t="shared" si="7"/>
        <v/>
      </c>
    </row>
    <row r="226" spans="1:6" x14ac:dyDescent="0.25">
      <c r="A226" s="7">
        <v>222</v>
      </c>
      <c r="B226" s="7" t="str">
        <f t="shared" si="6"/>
        <v/>
      </c>
      <c r="C226" s="46" t="str">
        <f>IF(A226&gt;$B$5,"",(Input!$C$12))</f>
        <v/>
      </c>
      <c r="D226" s="47" t="str">
        <f>IF(A226&gt;=$B$5,"",(-PPMT(Input!$C$10/12,$B$5-B227,$B$5,$F$4)))</f>
        <v/>
      </c>
      <c r="E226" s="47" t="str">
        <f>IF(A226&gt;=$B$5,"",(-IPMT(Input!$C$10/12,$B$5-B227,$B$5,$F$4)))</f>
        <v/>
      </c>
      <c r="F226" s="46" t="str">
        <f t="shared" si="7"/>
        <v/>
      </c>
    </row>
    <row r="227" spans="1:6" x14ac:dyDescent="0.25">
      <c r="A227" s="7">
        <v>223</v>
      </c>
      <c r="B227" s="7" t="str">
        <f t="shared" si="6"/>
        <v/>
      </c>
      <c r="C227" s="46" t="str">
        <f>IF(A227&gt;$B$5,"",(Input!$C$12))</f>
        <v/>
      </c>
      <c r="D227" s="47" t="str">
        <f>IF(A227&gt;=$B$5,"",(-PPMT(Input!$C$10/12,$B$5-B228,$B$5,$F$4)))</f>
        <v/>
      </c>
      <c r="E227" s="47" t="str">
        <f>IF(A227&gt;=$B$5,"",(-IPMT(Input!$C$10/12,$B$5-B228,$B$5,$F$4)))</f>
        <v/>
      </c>
      <c r="F227" s="46" t="str">
        <f t="shared" si="7"/>
        <v/>
      </c>
    </row>
    <row r="228" spans="1:6" x14ac:dyDescent="0.25">
      <c r="A228" s="7">
        <v>224</v>
      </c>
      <c r="B228" s="7" t="str">
        <f t="shared" si="6"/>
        <v/>
      </c>
      <c r="C228" s="46" t="str">
        <f>IF(A228&gt;$B$5,"",(Input!$C$12))</f>
        <v/>
      </c>
      <c r="D228" s="47" t="str">
        <f>IF(A228&gt;=$B$5,"",(-PPMT(Input!$C$10/12,$B$5-B229,$B$5,$F$4)))</f>
        <v/>
      </c>
      <c r="E228" s="47" t="str">
        <f>IF(A228&gt;=$B$5,"",(-IPMT(Input!$C$10/12,$B$5-B229,$B$5,$F$4)))</f>
        <v/>
      </c>
      <c r="F228" s="46" t="str">
        <f t="shared" si="7"/>
        <v/>
      </c>
    </row>
    <row r="229" spans="1:6" x14ac:dyDescent="0.25">
      <c r="A229" s="7">
        <v>225</v>
      </c>
      <c r="B229" s="7" t="str">
        <f t="shared" si="6"/>
        <v/>
      </c>
      <c r="C229" s="46" t="str">
        <f>IF(A229&gt;$B$5,"",(Input!$C$12))</f>
        <v/>
      </c>
      <c r="D229" s="47" t="str">
        <f>IF(A229&gt;=$B$5,"",(-PPMT(Input!$C$10/12,$B$5-B230,$B$5,$F$4)))</f>
        <v/>
      </c>
      <c r="E229" s="47" t="str">
        <f>IF(A229&gt;=$B$5,"",(-IPMT(Input!$C$10/12,$B$5-B230,$B$5,$F$4)))</f>
        <v/>
      </c>
      <c r="F229" s="46" t="str">
        <f t="shared" si="7"/>
        <v/>
      </c>
    </row>
    <row r="230" spans="1:6" x14ac:dyDescent="0.25">
      <c r="A230" s="7">
        <v>226</v>
      </c>
      <c r="B230" s="7" t="str">
        <f t="shared" si="6"/>
        <v/>
      </c>
      <c r="C230" s="46" t="str">
        <f>IF(A230&gt;$B$5,"",(Input!$C$12))</f>
        <v/>
      </c>
      <c r="D230" s="47" t="str">
        <f>IF(A230&gt;=$B$5,"",(-PPMT(Input!$C$10/12,$B$5-B231,$B$5,$F$4)))</f>
        <v/>
      </c>
      <c r="E230" s="47" t="str">
        <f>IF(A230&gt;=$B$5,"",(-IPMT(Input!$C$10/12,$B$5-B231,$B$5,$F$4)))</f>
        <v/>
      </c>
      <c r="F230" s="46" t="str">
        <f t="shared" si="7"/>
        <v/>
      </c>
    </row>
    <row r="231" spans="1:6" x14ac:dyDescent="0.25">
      <c r="A231" s="7">
        <v>227</v>
      </c>
      <c r="B231" s="7" t="str">
        <f t="shared" si="6"/>
        <v/>
      </c>
      <c r="C231" s="46" t="str">
        <f>IF(A231&gt;$B$5,"",(Input!$C$12))</f>
        <v/>
      </c>
      <c r="D231" s="47" t="str">
        <f>IF(A231&gt;=$B$5,"",(-PPMT(Input!$C$10/12,$B$5-B232,$B$5,$F$4)))</f>
        <v/>
      </c>
      <c r="E231" s="47" t="str">
        <f>IF(A231&gt;=$B$5,"",(-IPMT(Input!$C$10/12,$B$5-B232,$B$5,$F$4)))</f>
        <v/>
      </c>
      <c r="F231" s="46" t="str">
        <f t="shared" si="7"/>
        <v/>
      </c>
    </row>
    <row r="232" spans="1:6" x14ac:dyDescent="0.25">
      <c r="A232" s="55">
        <v>228</v>
      </c>
      <c r="B232" s="55" t="str">
        <f t="shared" si="6"/>
        <v/>
      </c>
      <c r="C232" s="56" t="str">
        <f>IF(A232&gt;$B$5,"",(Input!$C$12))</f>
        <v/>
      </c>
      <c r="D232" s="57" t="str">
        <f>IF(A232&gt;=$B$5,"",(-PPMT(Input!$C$10/12,$B$5-B233,$B$5,$F$4)))</f>
        <v/>
      </c>
      <c r="E232" s="57" t="str">
        <f>IF(A232&gt;=$B$5,"",(-IPMT(Input!$C$10/12,$B$5-B233,$B$5,$F$4)))</f>
        <v/>
      </c>
      <c r="F232" s="56" t="str">
        <f t="shared" si="7"/>
        <v/>
      </c>
    </row>
    <row r="233" spans="1:6" x14ac:dyDescent="0.25">
      <c r="A233" s="7">
        <v>229</v>
      </c>
      <c r="B233" s="55" t="str">
        <f t="shared" si="6"/>
        <v/>
      </c>
      <c r="C233" s="46" t="str">
        <f>IF(A233&gt;$B$5,"",(Input!$C$12))</f>
        <v/>
      </c>
      <c r="D233" s="47" t="str">
        <f>IF(A233&gt;=$B$5,"",(-PPMT(Input!$C$10/12,$B$5-B234,$B$5,$F$4)))</f>
        <v/>
      </c>
      <c r="E233" s="47" t="str">
        <f>IF(A233&gt;=$B$5,"",(-IPMT(Input!$C$10/12,$B$5-B234,$B$5,$F$4)))</f>
        <v/>
      </c>
      <c r="F233" s="46" t="str">
        <f t="shared" si="7"/>
        <v/>
      </c>
    </row>
    <row r="234" spans="1:6" x14ac:dyDescent="0.25">
      <c r="A234" s="7">
        <v>230</v>
      </c>
      <c r="B234" s="7" t="str">
        <f t="shared" si="6"/>
        <v/>
      </c>
      <c r="C234" s="46" t="str">
        <f>IF(A234&gt;$B$5,"",(Input!$C$12))</f>
        <v/>
      </c>
      <c r="D234" s="47" t="str">
        <f>IF(A234&gt;=$B$5,"",(-PPMT(Input!$C$10/12,$B$5-B235,$B$5,$F$4)))</f>
        <v/>
      </c>
      <c r="E234" s="47" t="str">
        <f>IF(A234&gt;=$B$5,"",(-IPMT(Input!$C$10/12,$B$5-B235,$B$5,$F$4)))</f>
        <v/>
      </c>
      <c r="F234" s="46" t="str">
        <f t="shared" si="7"/>
        <v/>
      </c>
    </row>
    <row r="235" spans="1:6" x14ac:dyDescent="0.25">
      <c r="A235" s="7">
        <v>231</v>
      </c>
      <c r="B235" s="7" t="str">
        <f t="shared" si="6"/>
        <v/>
      </c>
      <c r="C235" s="46" t="str">
        <f>IF(A235&gt;$B$5,"",(Input!$C$12))</f>
        <v/>
      </c>
      <c r="D235" s="47" t="str">
        <f>IF(A235&gt;=$B$5,"",(-PPMT(Input!$C$10/12,$B$5-B236,$B$5,$F$4)))</f>
        <v/>
      </c>
      <c r="E235" s="47" t="str">
        <f>IF(A235&gt;=$B$5,"",(-IPMT(Input!$C$10/12,$B$5-B236,$B$5,$F$4)))</f>
        <v/>
      </c>
      <c r="F235" s="46" t="str">
        <f t="shared" si="7"/>
        <v/>
      </c>
    </row>
    <row r="236" spans="1:6" x14ac:dyDescent="0.25">
      <c r="A236" s="7">
        <v>232</v>
      </c>
      <c r="B236" s="7" t="str">
        <f t="shared" si="6"/>
        <v/>
      </c>
      <c r="C236" s="46" t="str">
        <f>IF(A236&gt;$B$5,"",(Input!$C$12))</f>
        <v/>
      </c>
      <c r="D236" s="47" t="str">
        <f>IF(A236&gt;=$B$5,"",(-PPMT(Input!$C$10/12,$B$5-B237,$B$5,$F$4)))</f>
        <v/>
      </c>
      <c r="E236" s="47" t="str">
        <f>IF(A236&gt;=$B$5,"",(-IPMT(Input!$C$10/12,$B$5-B237,$B$5,$F$4)))</f>
        <v/>
      </c>
      <c r="F236" s="46" t="str">
        <f t="shared" si="7"/>
        <v/>
      </c>
    </row>
    <row r="237" spans="1:6" x14ac:dyDescent="0.25">
      <c r="A237" s="7">
        <v>233</v>
      </c>
      <c r="B237" s="7" t="str">
        <f t="shared" si="6"/>
        <v/>
      </c>
      <c r="C237" s="46" t="str">
        <f>IF(A237&gt;$B$5,"",(Input!$C$12))</f>
        <v/>
      </c>
      <c r="D237" s="47" t="str">
        <f>IF(A237&gt;=$B$5,"",(-PPMT(Input!$C$10/12,$B$5-B238,$B$5,$F$4)))</f>
        <v/>
      </c>
      <c r="E237" s="47" t="str">
        <f>IF(A237&gt;=$B$5,"",(-IPMT(Input!$C$10/12,$B$5-B238,$B$5,$F$4)))</f>
        <v/>
      </c>
      <c r="F237" s="46" t="str">
        <f t="shared" si="7"/>
        <v/>
      </c>
    </row>
    <row r="238" spans="1:6" x14ac:dyDescent="0.25">
      <c r="A238" s="7">
        <v>234</v>
      </c>
      <c r="B238" s="7" t="str">
        <f t="shared" si="6"/>
        <v/>
      </c>
      <c r="C238" s="46" t="str">
        <f>IF(A238&gt;$B$5,"",(Input!$C$12))</f>
        <v/>
      </c>
      <c r="D238" s="47" t="str">
        <f>IF(A238&gt;=$B$5,"",(-PPMT(Input!$C$10/12,$B$5-B239,$B$5,$F$4)))</f>
        <v/>
      </c>
      <c r="E238" s="47" t="str">
        <f>IF(A238&gt;=$B$5,"",(-IPMT(Input!$C$10/12,$B$5-B239,$B$5,$F$4)))</f>
        <v/>
      </c>
      <c r="F238" s="46" t="str">
        <f t="shared" si="7"/>
        <v/>
      </c>
    </row>
    <row r="239" spans="1:6" x14ac:dyDescent="0.25">
      <c r="A239" s="7">
        <v>235</v>
      </c>
      <c r="B239" s="7" t="str">
        <f t="shared" si="6"/>
        <v/>
      </c>
      <c r="C239" s="46" t="str">
        <f>IF(A239&gt;$B$5,"",(Input!$C$12))</f>
        <v/>
      </c>
      <c r="D239" s="47" t="str">
        <f>IF(A239&gt;=$B$5,"",(-PPMT(Input!$C$10/12,$B$5-B240,$B$5,$F$4)))</f>
        <v/>
      </c>
      <c r="E239" s="47" t="str">
        <f>IF(A239&gt;=$B$5,"",(-IPMT(Input!$C$10/12,$B$5-B240,$B$5,$F$4)))</f>
        <v/>
      </c>
      <c r="F239" s="46" t="str">
        <f t="shared" si="7"/>
        <v/>
      </c>
    </row>
    <row r="240" spans="1:6" x14ac:dyDescent="0.25">
      <c r="A240" s="7">
        <v>236</v>
      </c>
      <c r="B240" s="7" t="str">
        <f t="shared" si="6"/>
        <v/>
      </c>
      <c r="C240" s="46" t="str">
        <f>IF(A240&gt;$B$5,"",(Input!$C$12))</f>
        <v/>
      </c>
      <c r="D240" s="47" t="str">
        <f>IF(A240&gt;=$B$5,"",(-PPMT(Input!$C$10/12,$B$5-B241,$B$5,$F$4)))</f>
        <v/>
      </c>
      <c r="E240" s="47" t="str">
        <f>IF(A240&gt;=$B$5,"",(-IPMT(Input!$C$10/12,$B$5-B241,$B$5,$F$4)))</f>
        <v/>
      </c>
      <c r="F240" s="46" t="str">
        <f t="shared" si="7"/>
        <v/>
      </c>
    </row>
    <row r="241" spans="1:6" x14ac:dyDescent="0.25">
      <c r="A241" s="7">
        <v>237</v>
      </c>
      <c r="B241" s="7" t="str">
        <f t="shared" si="6"/>
        <v/>
      </c>
      <c r="C241" s="46" t="str">
        <f>IF(A241&gt;$B$5,"",(Input!$C$12))</f>
        <v/>
      </c>
      <c r="D241" s="47" t="str">
        <f>IF(A241&gt;=$B$5,"",(-PPMT(Input!$C$10/12,$B$5-B242,$B$5,$F$4)))</f>
        <v/>
      </c>
      <c r="E241" s="47" t="str">
        <f>IF(A241&gt;=$B$5,"",(-IPMT(Input!$C$10/12,$B$5-B242,$B$5,$F$4)))</f>
        <v/>
      </c>
      <c r="F241" s="46" t="str">
        <f t="shared" si="7"/>
        <v/>
      </c>
    </row>
    <row r="242" spans="1:6" x14ac:dyDescent="0.25">
      <c r="A242" s="7">
        <v>238</v>
      </c>
      <c r="B242" s="7" t="str">
        <f t="shared" si="6"/>
        <v/>
      </c>
      <c r="C242" s="46" t="str">
        <f>IF(A242&gt;$B$5,"",(Input!$C$12))</f>
        <v/>
      </c>
      <c r="D242" s="47" t="str">
        <f>IF(A242&gt;=$B$5,"",(-PPMT(Input!$C$10/12,$B$5-B243,$B$5,$F$4)))</f>
        <v/>
      </c>
      <c r="E242" s="47" t="str">
        <f>IF(A242&gt;=$B$5,"",(-IPMT(Input!$C$10/12,$B$5-B243,$B$5,$F$4)))</f>
        <v/>
      </c>
      <c r="F242" s="46" t="str">
        <f t="shared" si="7"/>
        <v/>
      </c>
    </row>
    <row r="243" spans="1:6" x14ac:dyDescent="0.25">
      <c r="A243" s="7">
        <v>239</v>
      </c>
      <c r="B243" s="7" t="str">
        <f t="shared" si="6"/>
        <v/>
      </c>
      <c r="C243" s="46" t="str">
        <f>IF(A243&gt;$B$5,"",(Input!$C$12))</f>
        <v/>
      </c>
      <c r="D243" s="47" t="str">
        <f>IF(A243&gt;=$B$5,"",(-PPMT(Input!$C$10/12,$B$5-B244,$B$5,$F$4)))</f>
        <v/>
      </c>
      <c r="E243" s="47" t="str">
        <f>IF(A243&gt;=$B$5,"",(-IPMT(Input!$C$10/12,$B$5-B244,$B$5,$F$4)))</f>
        <v/>
      </c>
      <c r="F243" s="46" t="str">
        <f t="shared" si="7"/>
        <v/>
      </c>
    </row>
    <row r="244" spans="1:6" x14ac:dyDescent="0.25">
      <c r="A244" s="55">
        <v>240</v>
      </c>
      <c r="B244" s="55" t="str">
        <f t="shared" si="6"/>
        <v/>
      </c>
      <c r="C244" s="56" t="str">
        <f>IF(A244&gt;$B$5,"",(Input!$C$12))</f>
        <v/>
      </c>
      <c r="D244" s="57" t="str">
        <f>IF(A244&gt;=$B$5,"",(-PPMT(Input!$C$10/12,$B$5-B245,$B$5,$F$4)))</f>
        <v/>
      </c>
      <c r="E244" s="57" t="str">
        <f>IF(A244&gt;=$B$5,"",(-IPMT(Input!$C$10/12,$B$5-B245,$B$5,$F$4)))</f>
        <v/>
      </c>
      <c r="F244" s="56" t="str">
        <f t="shared" si="7"/>
        <v/>
      </c>
    </row>
    <row r="245" spans="1:6" x14ac:dyDescent="0.25">
      <c r="A245" s="7">
        <v>241</v>
      </c>
      <c r="B245" s="55" t="str">
        <f t="shared" si="6"/>
        <v/>
      </c>
      <c r="C245" s="46" t="str">
        <f>IF(A245&gt;$B$5,"",(Input!$C$12))</f>
        <v/>
      </c>
      <c r="D245" s="47" t="str">
        <f>IF(A245&gt;=$B$5,"",(-PPMT(Input!$C$10/12,$B$5-B246,$B$5,$F$4)))</f>
        <v/>
      </c>
      <c r="E245" s="47" t="str">
        <f>IF(A245&gt;=$B$5,"",(-IPMT(Input!$C$10/12,$B$5-B246,$B$5,$F$4)))</f>
        <v/>
      </c>
      <c r="F245" s="46" t="str">
        <f t="shared" si="7"/>
        <v/>
      </c>
    </row>
    <row r="246" spans="1:6" x14ac:dyDescent="0.25">
      <c r="A246" s="7">
        <v>242</v>
      </c>
      <c r="B246" s="7" t="str">
        <f t="shared" si="6"/>
        <v/>
      </c>
      <c r="C246" s="46" t="str">
        <f>IF(A246&gt;$B$5,"",(Input!$C$12))</f>
        <v/>
      </c>
      <c r="D246" s="47" t="str">
        <f>IF(A246&gt;=$B$5,"",(-PPMT(Input!$C$10/12,$B$5-B247,$B$5,$F$4)))</f>
        <v/>
      </c>
      <c r="E246" s="47" t="str">
        <f>IF(A246&gt;=$B$5,"",(-IPMT(Input!$C$10/12,$B$5-B247,$B$5,$F$4)))</f>
        <v/>
      </c>
      <c r="F246" s="46" t="str">
        <f t="shared" si="7"/>
        <v/>
      </c>
    </row>
    <row r="247" spans="1:6" x14ac:dyDescent="0.25">
      <c r="A247" s="7">
        <v>243</v>
      </c>
      <c r="B247" s="7" t="str">
        <f t="shared" si="6"/>
        <v/>
      </c>
      <c r="C247" s="46" t="str">
        <f>IF(A247&gt;$B$5,"",(Input!$C$12))</f>
        <v/>
      </c>
      <c r="D247" s="47" t="str">
        <f>IF(A247&gt;=$B$5,"",(-PPMT(Input!$C$10/12,$B$5-B248,$B$5,$F$4)))</f>
        <v/>
      </c>
      <c r="E247" s="47" t="str">
        <f>IF(A247&gt;=$B$5,"",(-IPMT(Input!$C$10/12,$B$5-B248,$B$5,$F$4)))</f>
        <v/>
      </c>
      <c r="F247" s="46" t="str">
        <f t="shared" si="7"/>
        <v/>
      </c>
    </row>
    <row r="248" spans="1:6" x14ac:dyDescent="0.25">
      <c r="A248" s="7">
        <v>244</v>
      </c>
      <c r="B248" s="7" t="str">
        <f t="shared" si="6"/>
        <v/>
      </c>
      <c r="C248" s="46" t="str">
        <f>IF(A248&gt;$B$5,"",(Input!$C$12))</f>
        <v/>
      </c>
      <c r="D248" s="47" t="str">
        <f>IF(A248&gt;=$B$5,"",(-PPMT(Input!$C$10/12,$B$5-B249,$B$5,$F$4)))</f>
        <v/>
      </c>
      <c r="E248" s="47" t="str">
        <f>IF(A248&gt;=$B$5,"",(-IPMT(Input!$C$10/12,$B$5-B249,$B$5,$F$4)))</f>
        <v/>
      </c>
      <c r="F248" s="46" t="str">
        <f t="shared" si="7"/>
        <v/>
      </c>
    </row>
    <row r="249" spans="1:6" x14ac:dyDescent="0.25">
      <c r="A249" s="7">
        <v>245</v>
      </c>
      <c r="B249" s="7" t="str">
        <f t="shared" si="6"/>
        <v/>
      </c>
      <c r="C249" s="46" t="str">
        <f>IF(A249&gt;$B$5,"",(Input!$C$12))</f>
        <v/>
      </c>
      <c r="D249" s="47" t="str">
        <f>IF(A249&gt;=$B$5,"",(-PPMT(Input!$C$10/12,$B$5-B250,$B$5,$F$4)))</f>
        <v/>
      </c>
      <c r="E249" s="47" t="str">
        <f>IF(A249&gt;=$B$5,"",(-IPMT(Input!$C$10/12,$B$5-B250,$B$5,$F$4)))</f>
        <v/>
      </c>
      <c r="F249" s="46" t="str">
        <f t="shared" si="7"/>
        <v/>
      </c>
    </row>
    <row r="250" spans="1:6" x14ac:dyDescent="0.25">
      <c r="A250" s="7">
        <v>246</v>
      </c>
      <c r="B250" s="7" t="str">
        <f t="shared" si="6"/>
        <v/>
      </c>
      <c r="C250" s="46" t="str">
        <f>IF(A250&gt;$B$5,"",(Input!$C$12))</f>
        <v/>
      </c>
      <c r="D250" s="47" t="str">
        <f>IF(A250&gt;=$B$5,"",(-PPMT(Input!$C$10/12,$B$5-B251,$B$5,$F$4)))</f>
        <v/>
      </c>
      <c r="E250" s="47" t="str">
        <f>IF(A250&gt;=$B$5,"",(-IPMT(Input!$C$10/12,$B$5-B251,$B$5,$F$4)))</f>
        <v/>
      </c>
      <c r="F250" s="46" t="str">
        <f t="shared" si="7"/>
        <v/>
      </c>
    </row>
    <row r="251" spans="1:6" x14ac:dyDescent="0.25">
      <c r="A251" s="7">
        <v>247</v>
      </c>
      <c r="B251" s="7" t="str">
        <f t="shared" si="6"/>
        <v/>
      </c>
      <c r="C251" s="46" t="str">
        <f>IF(A251&gt;$B$5,"",(Input!$C$12))</f>
        <v/>
      </c>
      <c r="D251" s="47" t="str">
        <f>IF(A251&gt;=$B$5,"",(-PPMT(Input!$C$10/12,$B$5-B252,$B$5,$F$4)))</f>
        <v/>
      </c>
      <c r="E251" s="47" t="str">
        <f>IF(A251&gt;=$B$5,"",(-IPMT(Input!$C$10/12,$B$5-B252,$B$5,$F$4)))</f>
        <v/>
      </c>
      <c r="F251" s="46" t="str">
        <f t="shared" si="7"/>
        <v/>
      </c>
    </row>
    <row r="252" spans="1:6" x14ac:dyDescent="0.25">
      <c r="A252" s="7">
        <v>248</v>
      </c>
      <c r="B252" s="7" t="str">
        <f t="shared" si="6"/>
        <v/>
      </c>
      <c r="C252" s="46" t="str">
        <f>IF(A252&gt;$B$5,"",(Input!$C$12))</f>
        <v/>
      </c>
      <c r="D252" s="47" t="str">
        <f>IF(A252&gt;=$B$5,"",(-PPMT(Input!$C$10/12,$B$5-B253,$B$5,$F$4)))</f>
        <v/>
      </c>
      <c r="E252" s="47" t="str">
        <f>IF(A252&gt;=$B$5,"",(-IPMT(Input!$C$10/12,$B$5-B253,$B$5,$F$4)))</f>
        <v/>
      </c>
      <c r="F252" s="46" t="str">
        <f t="shared" si="7"/>
        <v/>
      </c>
    </row>
    <row r="253" spans="1:6" x14ac:dyDescent="0.25">
      <c r="A253" s="7">
        <v>249</v>
      </c>
      <c r="B253" s="7" t="str">
        <f t="shared" si="6"/>
        <v/>
      </c>
      <c r="C253" s="46" t="str">
        <f>IF(A253&gt;$B$5,"",(Input!$C$12))</f>
        <v/>
      </c>
      <c r="D253" s="47" t="str">
        <f>IF(A253&gt;=$B$5,"",(-PPMT(Input!$C$10/12,$B$5-B254,$B$5,$F$4)))</f>
        <v/>
      </c>
      <c r="E253" s="47" t="str">
        <f>IF(A253&gt;=$B$5,"",(-IPMT(Input!$C$10/12,$B$5-B254,$B$5,$F$4)))</f>
        <v/>
      </c>
      <c r="F253" s="46" t="str">
        <f t="shared" si="7"/>
        <v/>
      </c>
    </row>
    <row r="254" spans="1:6" x14ac:dyDescent="0.25">
      <c r="A254" s="7">
        <v>250</v>
      </c>
      <c r="B254" s="7" t="str">
        <f t="shared" si="6"/>
        <v/>
      </c>
      <c r="C254" s="46" t="str">
        <f>IF(A254&gt;$B$5,"",(Input!$C$12))</f>
        <v/>
      </c>
      <c r="D254" s="47" t="str">
        <f>IF(A254&gt;=$B$5,"",(-PPMT(Input!$C$10/12,$B$5-B255,$B$5,$F$4)))</f>
        <v/>
      </c>
      <c r="E254" s="47" t="str">
        <f>IF(A254&gt;=$B$5,"",(-IPMT(Input!$C$10/12,$B$5-B255,$B$5,$F$4)))</f>
        <v/>
      </c>
      <c r="F254" s="46" t="str">
        <f t="shared" si="7"/>
        <v/>
      </c>
    </row>
    <row r="255" spans="1:6" x14ac:dyDescent="0.25">
      <c r="A255" s="7">
        <v>251</v>
      </c>
      <c r="B255" s="7" t="str">
        <f t="shared" ref="B255:B318" si="8">IF(A255&gt;$B$5,"",(B254-1))</f>
        <v/>
      </c>
      <c r="C255" s="46" t="str">
        <f>IF(A255&gt;$B$5,"",(Input!$C$12))</f>
        <v/>
      </c>
      <c r="D255" s="47" t="str">
        <f>IF(A255&gt;=$B$5,"",(-PPMT(Input!$C$10/12,$B$5-B256,$B$5,$F$4)))</f>
        <v/>
      </c>
      <c r="E255" s="47" t="str">
        <f>IF(A255&gt;=$B$5,"",(-IPMT(Input!$C$10/12,$B$5-B256,$B$5,$F$4)))</f>
        <v/>
      </c>
      <c r="F255" s="46" t="str">
        <f t="shared" si="7"/>
        <v/>
      </c>
    </row>
    <row r="256" spans="1:6" x14ac:dyDescent="0.25">
      <c r="A256" s="55">
        <v>252</v>
      </c>
      <c r="B256" s="55" t="str">
        <f t="shared" si="8"/>
        <v/>
      </c>
      <c r="C256" s="56" t="str">
        <f>IF(A256&gt;$B$5,"",(Input!$C$12))</f>
        <v/>
      </c>
      <c r="D256" s="57" t="str">
        <f>IF(A256&gt;=$B$5,"",(-PPMT(Input!$C$10/12,$B$5-B257,$B$5,$F$4)))</f>
        <v/>
      </c>
      <c r="E256" s="57" t="str">
        <f>IF(A256&gt;=$B$5,"",(-IPMT(Input!$C$10/12,$B$5-B257,$B$5,$F$4)))</f>
        <v/>
      </c>
      <c r="F256" s="56" t="str">
        <f t="shared" si="7"/>
        <v/>
      </c>
    </row>
    <row r="257" spans="1:6" x14ac:dyDescent="0.25">
      <c r="A257" s="7">
        <v>253</v>
      </c>
      <c r="B257" s="55" t="str">
        <f t="shared" si="8"/>
        <v/>
      </c>
      <c r="C257" s="46" t="str">
        <f>IF(A257&gt;$B$5,"",(Input!$C$12))</f>
        <v/>
      </c>
      <c r="D257" s="47" t="str">
        <f>IF(A257&gt;=$B$5,"",(-PPMT(Input!$C$10/12,$B$5-B258,$B$5,$F$4)))</f>
        <v/>
      </c>
      <c r="E257" s="47" t="str">
        <f>IF(A257&gt;=$B$5,"",(-IPMT(Input!$C$10/12,$B$5-B258,$B$5,$F$4)))</f>
        <v/>
      </c>
      <c r="F257" s="46" t="str">
        <f t="shared" si="7"/>
        <v/>
      </c>
    </row>
    <row r="258" spans="1:6" x14ac:dyDescent="0.25">
      <c r="A258" s="7">
        <v>254</v>
      </c>
      <c r="B258" s="7" t="str">
        <f t="shared" si="8"/>
        <v/>
      </c>
      <c r="C258" s="46" t="str">
        <f>IF(A258&gt;$B$5,"",(Input!$C$12))</f>
        <v/>
      </c>
      <c r="D258" s="47" t="str">
        <f>IF(A258&gt;=$B$5,"",(-PPMT(Input!$C$10/12,$B$5-B259,$B$5,$F$4)))</f>
        <v/>
      </c>
      <c r="E258" s="47" t="str">
        <f>IF(A258&gt;=$B$5,"",(-IPMT(Input!$C$10/12,$B$5-B259,$B$5,$F$4)))</f>
        <v/>
      </c>
      <c r="F258" s="46" t="str">
        <f t="shared" si="7"/>
        <v/>
      </c>
    </row>
    <row r="259" spans="1:6" x14ac:dyDescent="0.25">
      <c r="A259" s="7">
        <v>255</v>
      </c>
      <c r="B259" s="7" t="str">
        <f t="shared" si="8"/>
        <v/>
      </c>
      <c r="C259" s="46" t="str">
        <f>IF(A259&gt;$B$5,"",(Input!$C$12))</f>
        <v/>
      </c>
      <c r="D259" s="47" t="str">
        <f>IF(A259&gt;=$B$5,"",(-PPMT(Input!$C$10/12,$B$5-B260,$B$5,$F$4)))</f>
        <v/>
      </c>
      <c r="E259" s="47" t="str">
        <f>IF(A259&gt;=$B$5,"",(-IPMT(Input!$C$10/12,$B$5-B260,$B$5,$F$4)))</f>
        <v/>
      </c>
      <c r="F259" s="46" t="str">
        <f t="shared" si="7"/>
        <v/>
      </c>
    </row>
    <row r="260" spans="1:6" x14ac:dyDescent="0.25">
      <c r="A260" s="7">
        <v>256</v>
      </c>
      <c r="B260" s="7" t="str">
        <f t="shared" si="8"/>
        <v/>
      </c>
      <c r="C260" s="46" t="str">
        <f>IF(A260&gt;$B$5,"",(Input!$C$12))</f>
        <v/>
      </c>
      <c r="D260" s="47" t="str">
        <f>IF(A260&gt;=$B$5,"",(-PPMT(Input!$C$10/12,$B$5-B261,$B$5,$F$4)))</f>
        <v/>
      </c>
      <c r="E260" s="47" t="str">
        <f>IF(A260&gt;=$B$5,"",(-IPMT(Input!$C$10/12,$B$5-B261,$B$5,$F$4)))</f>
        <v/>
      </c>
      <c r="F260" s="46" t="str">
        <f t="shared" si="7"/>
        <v/>
      </c>
    </row>
    <row r="261" spans="1:6" x14ac:dyDescent="0.25">
      <c r="A261" s="7">
        <v>257</v>
      </c>
      <c r="B261" s="7" t="str">
        <f t="shared" si="8"/>
        <v/>
      </c>
      <c r="C261" s="46" t="str">
        <f>IF(A261&gt;$B$5,"",(Input!$C$12))</f>
        <v/>
      </c>
      <c r="D261" s="47" t="str">
        <f>IF(A261&gt;=$B$5,"",(-PPMT(Input!$C$10/12,$B$5-B262,$B$5,$F$4)))</f>
        <v/>
      </c>
      <c r="E261" s="47" t="str">
        <f>IF(A261&gt;=$B$5,"",(-IPMT(Input!$C$10/12,$B$5-B262,$B$5,$F$4)))</f>
        <v/>
      </c>
      <c r="F261" s="46" t="str">
        <f t="shared" ref="F261:F324" si="9">IF(A262&gt;$B$5,"",F260-D261)</f>
        <v/>
      </c>
    </row>
    <row r="262" spans="1:6" x14ac:dyDescent="0.25">
      <c r="A262" s="7">
        <v>258</v>
      </c>
      <c r="B262" s="7" t="str">
        <f t="shared" si="8"/>
        <v/>
      </c>
      <c r="C262" s="46" t="str">
        <f>IF(A262&gt;$B$5,"",(Input!$C$12))</f>
        <v/>
      </c>
      <c r="D262" s="47" t="str">
        <f>IF(A262&gt;=$B$5,"",(-PPMT(Input!$C$10/12,$B$5-B263,$B$5,$F$4)))</f>
        <v/>
      </c>
      <c r="E262" s="47" t="str">
        <f>IF(A262&gt;=$B$5,"",(-IPMT(Input!$C$10/12,$B$5-B263,$B$5,$F$4)))</f>
        <v/>
      </c>
      <c r="F262" s="46" t="str">
        <f t="shared" si="9"/>
        <v/>
      </c>
    </row>
    <row r="263" spans="1:6" x14ac:dyDescent="0.25">
      <c r="A263" s="7">
        <v>259</v>
      </c>
      <c r="B263" s="7" t="str">
        <f t="shared" si="8"/>
        <v/>
      </c>
      <c r="C263" s="46" t="str">
        <f>IF(A263&gt;$B$5,"",(Input!$C$12))</f>
        <v/>
      </c>
      <c r="D263" s="47" t="str">
        <f>IF(A263&gt;=$B$5,"",(-PPMT(Input!$C$10/12,$B$5-B264,$B$5,$F$4)))</f>
        <v/>
      </c>
      <c r="E263" s="47" t="str">
        <f>IF(A263&gt;=$B$5,"",(-IPMT(Input!$C$10/12,$B$5-B264,$B$5,$F$4)))</f>
        <v/>
      </c>
      <c r="F263" s="46" t="str">
        <f t="shared" si="9"/>
        <v/>
      </c>
    </row>
    <row r="264" spans="1:6" x14ac:dyDescent="0.25">
      <c r="A264" s="7">
        <v>260</v>
      </c>
      <c r="B264" s="7" t="str">
        <f t="shared" si="8"/>
        <v/>
      </c>
      <c r="C264" s="46" t="str">
        <f>IF(A264&gt;$B$5,"",(Input!$C$12))</f>
        <v/>
      </c>
      <c r="D264" s="47" t="str">
        <f>IF(A264&gt;=$B$5,"",(-PPMT(Input!$C$10/12,$B$5-B265,$B$5,$F$4)))</f>
        <v/>
      </c>
      <c r="E264" s="47" t="str">
        <f>IF(A264&gt;=$B$5,"",(-IPMT(Input!$C$10/12,$B$5-B265,$B$5,$F$4)))</f>
        <v/>
      </c>
      <c r="F264" s="46" t="str">
        <f t="shared" si="9"/>
        <v/>
      </c>
    </row>
    <row r="265" spans="1:6" x14ac:dyDescent="0.25">
      <c r="A265" s="7">
        <v>261</v>
      </c>
      <c r="B265" s="7" t="str">
        <f t="shared" si="8"/>
        <v/>
      </c>
      <c r="C265" s="46" t="str">
        <f>IF(A265&gt;$B$5,"",(Input!$C$12))</f>
        <v/>
      </c>
      <c r="D265" s="47" t="str">
        <f>IF(A265&gt;=$B$5,"",(-PPMT(Input!$C$10/12,$B$5-B266,$B$5,$F$4)))</f>
        <v/>
      </c>
      <c r="E265" s="47" t="str">
        <f>IF(A265&gt;=$B$5,"",(-IPMT(Input!$C$10/12,$B$5-B266,$B$5,$F$4)))</f>
        <v/>
      </c>
      <c r="F265" s="46" t="str">
        <f t="shared" si="9"/>
        <v/>
      </c>
    </row>
    <row r="266" spans="1:6" x14ac:dyDescent="0.25">
      <c r="A266" s="7">
        <v>262</v>
      </c>
      <c r="B266" s="7" t="str">
        <f t="shared" si="8"/>
        <v/>
      </c>
      <c r="C266" s="46" t="str">
        <f>IF(A266&gt;$B$5,"",(Input!$C$12))</f>
        <v/>
      </c>
      <c r="D266" s="47" t="str">
        <f>IF(A266&gt;=$B$5,"",(-PPMT(Input!$C$10/12,$B$5-B267,$B$5,$F$4)))</f>
        <v/>
      </c>
      <c r="E266" s="47" t="str">
        <f>IF(A266&gt;=$B$5,"",(-IPMT(Input!$C$10/12,$B$5-B267,$B$5,$F$4)))</f>
        <v/>
      </c>
      <c r="F266" s="46" t="str">
        <f t="shared" si="9"/>
        <v/>
      </c>
    </row>
    <row r="267" spans="1:6" x14ac:dyDescent="0.25">
      <c r="A267" s="7">
        <v>263</v>
      </c>
      <c r="B267" s="7" t="str">
        <f t="shared" si="8"/>
        <v/>
      </c>
      <c r="C267" s="46" t="str">
        <f>IF(A267&gt;$B$5,"",(Input!$C$12))</f>
        <v/>
      </c>
      <c r="D267" s="47" t="str">
        <f>IF(A267&gt;=$B$5,"",(-PPMT(Input!$C$10/12,$B$5-B268,$B$5,$F$4)))</f>
        <v/>
      </c>
      <c r="E267" s="47" t="str">
        <f>IF(A267&gt;=$B$5,"",(-IPMT(Input!$C$10/12,$B$5-B268,$B$5,$F$4)))</f>
        <v/>
      </c>
      <c r="F267" s="46" t="str">
        <f t="shared" si="9"/>
        <v/>
      </c>
    </row>
    <row r="268" spans="1:6" x14ac:dyDescent="0.25">
      <c r="A268" s="55">
        <v>264</v>
      </c>
      <c r="B268" s="55" t="str">
        <f t="shared" si="8"/>
        <v/>
      </c>
      <c r="C268" s="56" t="str">
        <f>IF(A268&gt;$B$5,"",(Input!$C$12))</f>
        <v/>
      </c>
      <c r="D268" s="57" t="str">
        <f>IF(A268&gt;=$B$5,"",(-PPMT(Input!$C$10/12,$B$5-B269,$B$5,$F$4)))</f>
        <v/>
      </c>
      <c r="E268" s="57" t="str">
        <f>IF(A268&gt;=$B$5,"",(-IPMT(Input!$C$10/12,$B$5-B269,$B$5,$F$4)))</f>
        <v/>
      </c>
      <c r="F268" s="56" t="str">
        <f t="shared" si="9"/>
        <v/>
      </c>
    </row>
    <row r="269" spans="1:6" x14ac:dyDescent="0.25">
      <c r="A269" s="7">
        <v>265</v>
      </c>
      <c r="B269" s="55" t="str">
        <f t="shared" si="8"/>
        <v/>
      </c>
      <c r="C269" s="46" t="str">
        <f>IF(A269&gt;$B$5,"",(Input!$C$12))</f>
        <v/>
      </c>
      <c r="D269" s="47" t="str">
        <f>IF(A269&gt;=$B$5,"",(-PPMT(Input!$C$10/12,$B$5-B270,$B$5,$F$4)))</f>
        <v/>
      </c>
      <c r="E269" s="47" t="str">
        <f>IF(A269&gt;=$B$5,"",(-IPMT(Input!$C$10/12,$B$5-B270,$B$5,$F$4)))</f>
        <v/>
      </c>
      <c r="F269" s="46" t="str">
        <f t="shared" si="9"/>
        <v/>
      </c>
    </row>
    <row r="270" spans="1:6" x14ac:dyDescent="0.25">
      <c r="A270" s="7">
        <v>266</v>
      </c>
      <c r="B270" s="7" t="str">
        <f t="shared" si="8"/>
        <v/>
      </c>
      <c r="C270" s="46" t="str">
        <f>IF(A270&gt;$B$5,"",(Input!$C$12))</f>
        <v/>
      </c>
      <c r="D270" s="47" t="str">
        <f>IF(A270&gt;=$B$5,"",(-PPMT(Input!$C$10/12,$B$5-B271,$B$5,$F$4)))</f>
        <v/>
      </c>
      <c r="E270" s="47" t="str">
        <f>IF(A270&gt;=$B$5,"",(-IPMT(Input!$C$10/12,$B$5-B271,$B$5,$F$4)))</f>
        <v/>
      </c>
      <c r="F270" s="46" t="str">
        <f t="shared" si="9"/>
        <v/>
      </c>
    </row>
    <row r="271" spans="1:6" x14ac:dyDescent="0.25">
      <c r="A271" s="7">
        <v>267</v>
      </c>
      <c r="B271" s="7" t="str">
        <f t="shared" si="8"/>
        <v/>
      </c>
      <c r="C271" s="46" t="str">
        <f>IF(A271&gt;$B$5,"",(Input!$C$12))</f>
        <v/>
      </c>
      <c r="D271" s="47" t="str">
        <f>IF(A271&gt;=$B$5,"",(-PPMT(Input!$C$10/12,$B$5-B272,$B$5,$F$4)))</f>
        <v/>
      </c>
      <c r="E271" s="47" t="str">
        <f>IF(A271&gt;=$B$5,"",(-IPMT(Input!$C$10/12,$B$5-B272,$B$5,$F$4)))</f>
        <v/>
      </c>
      <c r="F271" s="46" t="str">
        <f t="shared" si="9"/>
        <v/>
      </c>
    </row>
    <row r="272" spans="1:6" x14ac:dyDescent="0.25">
      <c r="A272" s="7">
        <v>268</v>
      </c>
      <c r="B272" s="7" t="str">
        <f t="shared" si="8"/>
        <v/>
      </c>
      <c r="C272" s="46" t="str">
        <f>IF(A272&gt;$B$5,"",(Input!$C$12))</f>
        <v/>
      </c>
      <c r="D272" s="47" t="str">
        <f>IF(A272&gt;=$B$5,"",(-PPMT(Input!$C$10/12,$B$5-B273,$B$5,$F$4)))</f>
        <v/>
      </c>
      <c r="E272" s="47" t="str">
        <f>IF(A272&gt;=$B$5,"",(-IPMT(Input!$C$10/12,$B$5-B273,$B$5,$F$4)))</f>
        <v/>
      </c>
      <c r="F272" s="46" t="str">
        <f t="shared" si="9"/>
        <v/>
      </c>
    </row>
    <row r="273" spans="1:6" x14ac:dyDescent="0.25">
      <c r="A273" s="7">
        <v>269</v>
      </c>
      <c r="B273" s="7" t="str">
        <f t="shared" si="8"/>
        <v/>
      </c>
      <c r="C273" s="46" t="str">
        <f>IF(A273&gt;$B$5,"",(Input!$C$12))</f>
        <v/>
      </c>
      <c r="D273" s="47" t="str">
        <f>IF(A273&gt;=$B$5,"",(-PPMT(Input!$C$10/12,$B$5-B274,$B$5,$F$4)))</f>
        <v/>
      </c>
      <c r="E273" s="47" t="str">
        <f>IF(A273&gt;=$B$5,"",(-IPMT(Input!$C$10/12,$B$5-B274,$B$5,$F$4)))</f>
        <v/>
      </c>
      <c r="F273" s="46" t="str">
        <f t="shared" si="9"/>
        <v/>
      </c>
    </row>
    <row r="274" spans="1:6" x14ac:dyDescent="0.25">
      <c r="A274" s="7">
        <v>270</v>
      </c>
      <c r="B274" s="7" t="str">
        <f t="shared" si="8"/>
        <v/>
      </c>
      <c r="C274" s="46" t="str">
        <f>IF(A274&gt;$B$5,"",(Input!$C$12))</f>
        <v/>
      </c>
      <c r="D274" s="47" t="str">
        <f>IF(A274&gt;=$B$5,"",(-PPMT(Input!$C$10/12,$B$5-B275,$B$5,$F$4)))</f>
        <v/>
      </c>
      <c r="E274" s="47" t="str">
        <f>IF(A274&gt;=$B$5,"",(-IPMT(Input!$C$10/12,$B$5-B275,$B$5,$F$4)))</f>
        <v/>
      </c>
      <c r="F274" s="46" t="str">
        <f t="shared" si="9"/>
        <v/>
      </c>
    </row>
    <row r="275" spans="1:6" x14ac:dyDescent="0.25">
      <c r="A275" s="7">
        <v>271</v>
      </c>
      <c r="B275" s="7" t="str">
        <f t="shared" si="8"/>
        <v/>
      </c>
      <c r="C275" s="46" t="str">
        <f>IF(A275&gt;$B$5,"",(Input!$C$12))</f>
        <v/>
      </c>
      <c r="D275" s="47" t="str">
        <f>IF(A275&gt;=$B$5,"",(-PPMT(Input!$C$10/12,$B$5-B276,$B$5,$F$4)))</f>
        <v/>
      </c>
      <c r="E275" s="47" t="str">
        <f>IF(A275&gt;=$B$5,"",(-IPMT(Input!$C$10/12,$B$5-B276,$B$5,$F$4)))</f>
        <v/>
      </c>
      <c r="F275" s="46" t="str">
        <f t="shared" si="9"/>
        <v/>
      </c>
    </row>
    <row r="276" spans="1:6" x14ac:dyDescent="0.25">
      <c r="A276" s="7">
        <v>272</v>
      </c>
      <c r="B276" s="7" t="str">
        <f t="shared" si="8"/>
        <v/>
      </c>
      <c r="C276" s="46" t="str">
        <f>IF(A276&gt;$B$5,"",(Input!$C$12))</f>
        <v/>
      </c>
      <c r="D276" s="47" t="str">
        <f>IF(A276&gt;=$B$5,"",(-PPMT(Input!$C$10/12,$B$5-B277,$B$5,$F$4)))</f>
        <v/>
      </c>
      <c r="E276" s="47" t="str">
        <f>IF(A276&gt;=$B$5,"",(-IPMT(Input!$C$10/12,$B$5-B277,$B$5,$F$4)))</f>
        <v/>
      </c>
      <c r="F276" s="46" t="str">
        <f t="shared" si="9"/>
        <v/>
      </c>
    </row>
    <row r="277" spans="1:6" x14ac:dyDescent="0.25">
      <c r="A277" s="7">
        <v>273</v>
      </c>
      <c r="B277" s="7" t="str">
        <f t="shared" si="8"/>
        <v/>
      </c>
      <c r="C277" s="46" t="str">
        <f>IF(A277&gt;$B$5,"",(Input!$C$12))</f>
        <v/>
      </c>
      <c r="D277" s="47" t="str">
        <f>IF(A277&gt;=$B$5,"",(-PPMT(Input!$C$10/12,$B$5-B278,$B$5,$F$4)))</f>
        <v/>
      </c>
      <c r="E277" s="47" t="str">
        <f>IF(A277&gt;=$B$5,"",(-IPMT(Input!$C$10/12,$B$5-B278,$B$5,$F$4)))</f>
        <v/>
      </c>
      <c r="F277" s="46" t="str">
        <f t="shared" si="9"/>
        <v/>
      </c>
    </row>
    <row r="278" spans="1:6" x14ac:dyDescent="0.25">
      <c r="A278" s="7">
        <v>274</v>
      </c>
      <c r="B278" s="7" t="str">
        <f t="shared" si="8"/>
        <v/>
      </c>
      <c r="C278" s="46" t="str">
        <f>IF(A278&gt;$B$5,"",(Input!$C$12))</f>
        <v/>
      </c>
      <c r="D278" s="47" t="str">
        <f>IF(A278&gt;=$B$5,"",(-PPMT(Input!$C$10/12,$B$5-B279,$B$5,$F$4)))</f>
        <v/>
      </c>
      <c r="E278" s="47" t="str">
        <f>IF(A278&gt;=$B$5,"",(-IPMT(Input!$C$10/12,$B$5-B279,$B$5,$F$4)))</f>
        <v/>
      </c>
      <c r="F278" s="46" t="str">
        <f t="shared" si="9"/>
        <v/>
      </c>
    </row>
    <row r="279" spans="1:6" x14ac:dyDescent="0.25">
      <c r="A279" s="7">
        <v>275</v>
      </c>
      <c r="B279" s="7" t="str">
        <f t="shared" si="8"/>
        <v/>
      </c>
      <c r="C279" s="46" t="str">
        <f>IF(A279&gt;$B$5,"",(Input!$C$12))</f>
        <v/>
      </c>
      <c r="D279" s="47" t="str">
        <f>IF(A279&gt;=$B$5,"",(-PPMT(Input!$C$10/12,$B$5-B280,$B$5,$F$4)))</f>
        <v/>
      </c>
      <c r="E279" s="47" t="str">
        <f>IF(A279&gt;=$B$5,"",(-IPMT(Input!$C$10/12,$B$5-B280,$B$5,$F$4)))</f>
        <v/>
      </c>
      <c r="F279" s="46" t="str">
        <f t="shared" si="9"/>
        <v/>
      </c>
    </row>
    <row r="280" spans="1:6" x14ac:dyDescent="0.25">
      <c r="A280" s="55">
        <v>276</v>
      </c>
      <c r="B280" s="55" t="str">
        <f t="shared" si="8"/>
        <v/>
      </c>
      <c r="C280" s="56" t="str">
        <f>IF(A280&gt;$B$5,"",(Input!$C$12))</f>
        <v/>
      </c>
      <c r="D280" s="57" t="str">
        <f>IF(A280&gt;=$B$5,"",(-PPMT(Input!$C$10/12,$B$5-B281,$B$5,$F$4)))</f>
        <v/>
      </c>
      <c r="E280" s="57" t="str">
        <f>IF(A280&gt;=$B$5,"",(-IPMT(Input!$C$10/12,$B$5-B281,$B$5,$F$4)))</f>
        <v/>
      </c>
      <c r="F280" s="56" t="str">
        <f t="shared" si="9"/>
        <v/>
      </c>
    </row>
    <row r="281" spans="1:6" x14ac:dyDescent="0.25">
      <c r="A281" s="7">
        <v>277</v>
      </c>
      <c r="B281" s="55" t="str">
        <f t="shared" si="8"/>
        <v/>
      </c>
      <c r="C281" s="46" t="str">
        <f>IF(A281&gt;$B$5,"",(Input!$C$12))</f>
        <v/>
      </c>
      <c r="D281" s="47" t="str">
        <f>IF(A281&gt;=$B$5,"",(-PPMT(Input!$C$10/12,$B$5-B282,$B$5,$F$4)))</f>
        <v/>
      </c>
      <c r="E281" s="47" t="str">
        <f>IF(A281&gt;=$B$5,"",(-IPMT(Input!$C$10/12,$B$5-B282,$B$5,$F$4)))</f>
        <v/>
      </c>
      <c r="F281" s="46" t="str">
        <f t="shared" si="9"/>
        <v/>
      </c>
    </row>
    <row r="282" spans="1:6" x14ac:dyDescent="0.25">
      <c r="A282" s="7">
        <v>278</v>
      </c>
      <c r="B282" s="7" t="str">
        <f t="shared" si="8"/>
        <v/>
      </c>
      <c r="C282" s="46" t="str">
        <f>IF(A282&gt;$B$5,"",(Input!$C$12))</f>
        <v/>
      </c>
      <c r="D282" s="47" t="str">
        <f>IF(A282&gt;=$B$5,"",(-PPMT(Input!$C$10/12,$B$5-B283,$B$5,$F$4)))</f>
        <v/>
      </c>
      <c r="E282" s="47" t="str">
        <f>IF(A282&gt;=$B$5,"",(-IPMT(Input!$C$10/12,$B$5-B283,$B$5,$F$4)))</f>
        <v/>
      </c>
      <c r="F282" s="46" t="str">
        <f t="shared" si="9"/>
        <v/>
      </c>
    </row>
    <row r="283" spans="1:6" x14ac:dyDescent="0.25">
      <c r="A283" s="7">
        <v>279</v>
      </c>
      <c r="B283" s="7" t="str">
        <f t="shared" si="8"/>
        <v/>
      </c>
      <c r="C283" s="46" t="str">
        <f>IF(A283&gt;$B$5,"",(Input!$C$12))</f>
        <v/>
      </c>
      <c r="D283" s="47" t="str">
        <f>IF(A283&gt;=$B$5,"",(-PPMT(Input!$C$10/12,$B$5-B284,$B$5,$F$4)))</f>
        <v/>
      </c>
      <c r="E283" s="47" t="str">
        <f>IF(A283&gt;=$B$5,"",(-IPMT(Input!$C$10/12,$B$5-B284,$B$5,$F$4)))</f>
        <v/>
      </c>
      <c r="F283" s="46" t="str">
        <f t="shared" si="9"/>
        <v/>
      </c>
    </row>
    <row r="284" spans="1:6" x14ac:dyDescent="0.25">
      <c r="A284" s="7">
        <v>280</v>
      </c>
      <c r="B284" s="7" t="str">
        <f t="shared" si="8"/>
        <v/>
      </c>
      <c r="C284" s="46" t="str">
        <f>IF(A284&gt;$B$5,"",(Input!$C$12))</f>
        <v/>
      </c>
      <c r="D284" s="47" t="str">
        <f>IF(A284&gt;=$B$5,"",(-PPMT(Input!$C$10/12,$B$5-B285,$B$5,$F$4)))</f>
        <v/>
      </c>
      <c r="E284" s="47" t="str">
        <f>IF(A284&gt;=$B$5,"",(-IPMT(Input!$C$10/12,$B$5-B285,$B$5,$F$4)))</f>
        <v/>
      </c>
      <c r="F284" s="46" t="str">
        <f t="shared" si="9"/>
        <v/>
      </c>
    </row>
    <row r="285" spans="1:6" x14ac:dyDescent="0.25">
      <c r="A285" s="7">
        <v>281</v>
      </c>
      <c r="B285" s="7" t="str">
        <f t="shared" si="8"/>
        <v/>
      </c>
      <c r="C285" s="46" t="str">
        <f>IF(A285&gt;$B$5,"",(Input!$C$12))</f>
        <v/>
      </c>
      <c r="D285" s="47" t="str">
        <f>IF(A285&gt;=$B$5,"",(-PPMT(Input!$C$10/12,$B$5-B286,$B$5,$F$4)))</f>
        <v/>
      </c>
      <c r="E285" s="47" t="str">
        <f>IF(A285&gt;=$B$5,"",(-IPMT(Input!$C$10/12,$B$5-B286,$B$5,$F$4)))</f>
        <v/>
      </c>
      <c r="F285" s="46" t="str">
        <f t="shared" si="9"/>
        <v/>
      </c>
    </row>
    <row r="286" spans="1:6" x14ac:dyDescent="0.25">
      <c r="A286" s="7">
        <v>282</v>
      </c>
      <c r="B286" s="7" t="str">
        <f t="shared" si="8"/>
        <v/>
      </c>
      <c r="C286" s="46" t="str">
        <f>IF(A286&gt;$B$5,"",(Input!$C$12))</f>
        <v/>
      </c>
      <c r="D286" s="47" t="str">
        <f>IF(A286&gt;=$B$5,"",(-PPMT(Input!$C$10/12,$B$5-B287,$B$5,$F$4)))</f>
        <v/>
      </c>
      <c r="E286" s="47" t="str">
        <f>IF(A286&gt;=$B$5,"",(-IPMT(Input!$C$10/12,$B$5-B287,$B$5,$F$4)))</f>
        <v/>
      </c>
      <c r="F286" s="46" t="str">
        <f t="shared" si="9"/>
        <v/>
      </c>
    </row>
    <row r="287" spans="1:6" x14ac:dyDescent="0.25">
      <c r="A287" s="7">
        <v>283</v>
      </c>
      <c r="B287" s="7" t="str">
        <f t="shared" si="8"/>
        <v/>
      </c>
      <c r="C287" s="46" t="str">
        <f>IF(A287&gt;$B$5,"",(Input!$C$12))</f>
        <v/>
      </c>
      <c r="D287" s="47" t="str">
        <f>IF(A287&gt;=$B$5,"",(-PPMT(Input!$C$10/12,$B$5-B288,$B$5,$F$4)))</f>
        <v/>
      </c>
      <c r="E287" s="47" t="str">
        <f>IF(A287&gt;=$B$5,"",(-IPMT(Input!$C$10/12,$B$5-B288,$B$5,$F$4)))</f>
        <v/>
      </c>
      <c r="F287" s="46" t="str">
        <f t="shared" si="9"/>
        <v/>
      </c>
    </row>
    <row r="288" spans="1:6" x14ac:dyDescent="0.25">
      <c r="A288" s="7">
        <v>284</v>
      </c>
      <c r="B288" s="7" t="str">
        <f t="shared" si="8"/>
        <v/>
      </c>
      <c r="C288" s="46" t="str">
        <f>IF(A288&gt;$B$5,"",(Input!$C$12))</f>
        <v/>
      </c>
      <c r="D288" s="47" t="str">
        <f>IF(A288&gt;=$B$5,"",(-PPMT(Input!$C$10/12,$B$5-B289,$B$5,$F$4)))</f>
        <v/>
      </c>
      <c r="E288" s="47" t="str">
        <f>IF(A288&gt;=$B$5,"",(-IPMT(Input!$C$10/12,$B$5-B289,$B$5,$F$4)))</f>
        <v/>
      </c>
      <c r="F288" s="46" t="str">
        <f t="shared" si="9"/>
        <v/>
      </c>
    </row>
    <row r="289" spans="1:6" x14ac:dyDescent="0.25">
      <c r="A289" s="7">
        <v>285</v>
      </c>
      <c r="B289" s="7" t="str">
        <f t="shared" si="8"/>
        <v/>
      </c>
      <c r="C289" s="46" t="str">
        <f>IF(A289&gt;$B$5,"",(Input!$C$12))</f>
        <v/>
      </c>
      <c r="D289" s="47" t="str">
        <f>IF(A289&gt;=$B$5,"",(-PPMT(Input!$C$10/12,$B$5-B290,$B$5,$F$4)))</f>
        <v/>
      </c>
      <c r="E289" s="47" t="str">
        <f>IF(A289&gt;=$B$5,"",(-IPMT(Input!$C$10/12,$B$5-B290,$B$5,$F$4)))</f>
        <v/>
      </c>
      <c r="F289" s="46" t="str">
        <f t="shared" si="9"/>
        <v/>
      </c>
    </row>
    <row r="290" spans="1:6" x14ac:dyDescent="0.25">
      <c r="A290" s="7">
        <v>286</v>
      </c>
      <c r="B290" s="7" t="str">
        <f t="shared" si="8"/>
        <v/>
      </c>
      <c r="C290" s="46" t="str">
        <f>IF(A290&gt;$B$5,"",(Input!$C$12))</f>
        <v/>
      </c>
      <c r="D290" s="47" t="str">
        <f>IF(A290&gt;=$B$5,"",(-PPMT(Input!$C$10/12,$B$5-B291,$B$5,$F$4)))</f>
        <v/>
      </c>
      <c r="E290" s="47" t="str">
        <f>IF(A290&gt;=$B$5,"",(-IPMT(Input!$C$10/12,$B$5-B291,$B$5,$F$4)))</f>
        <v/>
      </c>
      <c r="F290" s="46" t="str">
        <f t="shared" si="9"/>
        <v/>
      </c>
    </row>
    <row r="291" spans="1:6" x14ac:dyDescent="0.25">
      <c r="A291" s="7">
        <v>287</v>
      </c>
      <c r="B291" s="7" t="str">
        <f t="shared" si="8"/>
        <v/>
      </c>
      <c r="C291" s="46" t="str">
        <f>IF(A291&gt;$B$5,"",(Input!$C$12))</f>
        <v/>
      </c>
      <c r="D291" s="47" t="str">
        <f>IF(A291&gt;=$B$5,"",(-PPMT(Input!$C$10/12,$B$5-B292,$B$5,$F$4)))</f>
        <v/>
      </c>
      <c r="E291" s="47" t="str">
        <f>IF(A291&gt;=$B$5,"",(-IPMT(Input!$C$10/12,$B$5-B292,$B$5,$F$4)))</f>
        <v/>
      </c>
      <c r="F291" s="46" t="str">
        <f t="shared" si="9"/>
        <v/>
      </c>
    </row>
    <row r="292" spans="1:6" x14ac:dyDescent="0.25">
      <c r="A292" s="55">
        <v>288</v>
      </c>
      <c r="B292" s="55" t="str">
        <f t="shared" si="8"/>
        <v/>
      </c>
      <c r="C292" s="56" t="str">
        <f>IF(A292&gt;$B$5,"",(Input!$C$12))</f>
        <v/>
      </c>
      <c r="D292" s="57" t="str">
        <f>IF(A292&gt;=$B$5,"",(-PPMT(Input!$C$10/12,$B$5-B293,$B$5,$F$4)))</f>
        <v/>
      </c>
      <c r="E292" s="57" t="str">
        <f>IF(A292&gt;=$B$5,"",(-IPMT(Input!$C$10/12,$B$5-B293,$B$5,$F$4)))</f>
        <v/>
      </c>
      <c r="F292" s="56" t="str">
        <f t="shared" si="9"/>
        <v/>
      </c>
    </row>
    <row r="293" spans="1:6" x14ac:dyDescent="0.25">
      <c r="A293" s="7">
        <v>289</v>
      </c>
      <c r="B293" s="55" t="str">
        <f t="shared" si="8"/>
        <v/>
      </c>
      <c r="C293" s="46" t="str">
        <f>IF(A293&gt;$B$5,"",(Input!$C$12))</f>
        <v/>
      </c>
      <c r="D293" s="47" t="str">
        <f>IF(A293&gt;=$B$5,"",(-PPMT(Input!$C$10/12,$B$5-B294,$B$5,$F$4)))</f>
        <v/>
      </c>
      <c r="E293" s="47" t="str">
        <f>IF(A293&gt;=$B$5,"",(-IPMT(Input!$C$10/12,$B$5-B294,$B$5,$F$4)))</f>
        <v/>
      </c>
      <c r="F293" s="46" t="str">
        <f t="shared" si="9"/>
        <v/>
      </c>
    </row>
    <row r="294" spans="1:6" x14ac:dyDescent="0.25">
      <c r="A294" s="7">
        <v>290</v>
      </c>
      <c r="B294" s="7" t="str">
        <f t="shared" si="8"/>
        <v/>
      </c>
      <c r="C294" s="46" t="str">
        <f>IF(A294&gt;$B$5,"",(Input!$C$12))</f>
        <v/>
      </c>
      <c r="D294" s="47" t="str">
        <f>IF(A294&gt;=$B$5,"",(-PPMT(Input!$C$10/12,$B$5-B295,$B$5,$F$4)))</f>
        <v/>
      </c>
      <c r="E294" s="47" t="str">
        <f>IF(A294&gt;=$B$5,"",(-IPMT(Input!$C$10/12,$B$5-B295,$B$5,$F$4)))</f>
        <v/>
      </c>
      <c r="F294" s="46" t="str">
        <f t="shared" si="9"/>
        <v/>
      </c>
    </row>
    <row r="295" spans="1:6" x14ac:dyDescent="0.25">
      <c r="A295" s="7">
        <v>291</v>
      </c>
      <c r="B295" s="7" t="str">
        <f t="shared" si="8"/>
        <v/>
      </c>
      <c r="C295" s="46" t="str">
        <f>IF(A295&gt;$B$5,"",(Input!$C$12))</f>
        <v/>
      </c>
      <c r="D295" s="47" t="str">
        <f>IF(A295&gt;=$B$5,"",(-PPMT(Input!$C$10/12,$B$5-B296,$B$5,$F$4)))</f>
        <v/>
      </c>
      <c r="E295" s="47" t="str">
        <f>IF(A295&gt;=$B$5,"",(-IPMT(Input!$C$10/12,$B$5-B296,$B$5,$F$4)))</f>
        <v/>
      </c>
      <c r="F295" s="46" t="str">
        <f t="shared" si="9"/>
        <v/>
      </c>
    </row>
    <row r="296" spans="1:6" x14ac:dyDescent="0.25">
      <c r="A296" s="7">
        <v>292</v>
      </c>
      <c r="B296" s="7" t="str">
        <f t="shared" si="8"/>
        <v/>
      </c>
      <c r="C296" s="46" t="str">
        <f>IF(A296&gt;$B$5,"",(Input!$C$12))</f>
        <v/>
      </c>
      <c r="D296" s="47" t="str">
        <f>IF(A296&gt;=$B$5,"",(-PPMT(Input!$C$10/12,$B$5-B297,$B$5,$F$4)))</f>
        <v/>
      </c>
      <c r="E296" s="47" t="str">
        <f>IF(A296&gt;=$B$5,"",(-IPMT(Input!$C$10/12,$B$5-B297,$B$5,$F$4)))</f>
        <v/>
      </c>
      <c r="F296" s="46" t="str">
        <f t="shared" si="9"/>
        <v/>
      </c>
    </row>
    <row r="297" spans="1:6" x14ac:dyDescent="0.25">
      <c r="A297" s="7">
        <v>293</v>
      </c>
      <c r="B297" s="7" t="str">
        <f t="shared" si="8"/>
        <v/>
      </c>
      <c r="C297" s="46" t="str">
        <f>IF(A297&gt;$B$5,"",(Input!$C$12))</f>
        <v/>
      </c>
      <c r="D297" s="47" t="str">
        <f>IF(A297&gt;=$B$5,"",(-PPMT(Input!$C$10/12,$B$5-B298,$B$5,$F$4)))</f>
        <v/>
      </c>
      <c r="E297" s="47" t="str">
        <f>IF(A297&gt;=$B$5,"",(-IPMT(Input!$C$10/12,$B$5-B298,$B$5,$F$4)))</f>
        <v/>
      </c>
      <c r="F297" s="46" t="str">
        <f t="shared" si="9"/>
        <v/>
      </c>
    </row>
    <row r="298" spans="1:6" x14ac:dyDescent="0.25">
      <c r="A298" s="7">
        <v>294</v>
      </c>
      <c r="B298" s="7" t="str">
        <f t="shared" si="8"/>
        <v/>
      </c>
      <c r="C298" s="46" t="str">
        <f>IF(A298&gt;$B$5,"",(Input!$C$12))</f>
        <v/>
      </c>
      <c r="D298" s="47" t="str">
        <f>IF(A298&gt;=$B$5,"",(-PPMT(Input!$C$10/12,$B$5-B299,$B$5,$F$4)))</f>
        <v/>
      </c>
      <c r="E298" s="47" t="str">
        <f>IF(A298&gt;=$B$5,"",(-IPMT(Input!$C$10/12,$B$5-B299,$B$5,$F$4)))</f>
        <v/>
      </c>
      <c r="F298" s="46" t="str">
        <f t="shared" si="9"/>
        <v/>
      </c>
    </row>
    <row r="299" spans="1:6" x14ac:dyDescent="0.25">
      <c r="A299" s="7">
        <v>295</v>
      </c>
      <c r="B299" s="7" t="str">
        <f t="shared" si="8"/>
        <v/>
      </c>
      <c r="C299" s="46" t="str">
        <f>IF(A299&gt;$B$5,"",(Input!$C$12))</f>
        <v/>
      </c>
      <c r="D299" s="47" t="str">
        <f>IF(A299&gt;=$B$5,"",(-PPMT(Input!$C$10/12,$B$5-B300,$B$5,$F$4)))</f>
        <v/>
      </c>
      <c r="E299" s="47" t="str">
        <f>IF(A299&gt;=$B$5,"",(-IPMT(Input!$C$10/12,$B$5-B300,$B$5,$F$4)))</f>
        <v/>
      </c>
      <c r="F299" s="46" t="str">
        <f t="shared" si="9"/>
        <v/>
      </c>
    </row>
    <row r="300" spans="1:6" x14ac:dyDescent="0.25">
      <c r="A300" s="7">
        <v>296</v>
      </c>
      <c r="B300" s="7" t="str">
        <f t="shared" si="8"/>
        <v/>
      </c>
      <c r="C300" s="46" t="str">
        <f>IF(A300&gt;$B$5,"",(Input!$C$12))</f>
        <v/>
      </c>
      <c r="D300" s="47" t="str">
        <f>IF(A300&gt;=$B$5,"",(-PPMT(Input!$C$10/12,$B$5-B301,$B$5,$F$4)))</f>
        <v/>
      </c>
      <c r="E300" s="47" t="str">
        <f>IF(A300&gt;=$B$5,"",(-IPMT(Input!$C$10/12,$B$5-B301,$B$5,$F$4)))</f>
        <v/>
      </c>
      <c r="F300" s="46" t="str">
        <f t="shared" si="9"/>
        <v/>
      </c>
    </row>
    <row r="301" spans="1:6" x14ac:dyDescent="0.25">
      <c r="A301" s="7">
        <v>297</v>
      </c>
      <c r="B301" s="7" t="str">
        <f t="shared" si="8"/>
        <v/>
      </c>
      <c r="C301" s="46" t="str">
        <f>IF(A301&gt;$B$5,"",(Input!$C$12))</f>
        <v/>
      </c>
      <c r="D301" s="47" t="str">
        <f>IF(A301&gt;=$B$5,"",(-PPMT(Input!$C$10/12,$B$5-B302,$B$5,$F$4)))</f>
        <v/>
      </c>
      <c r="E301" s="47" t="str">
        <f>IF(A301&gt;=$B$5,"",(-IPMT(Input!$C$10/12,$B$5-B302,$B$5,$F$4)))</f>
        <v/>
      </c>
      <c r="F301" s="46" t="str">
        <f t="shared" si="9"/>
        <v/>
      </c>
    </row>
    <row r="302" spans="1:6" x14ac:dyDescent="0.25">
      <c r="A302" s="7">
        <v>298</v>
      </c>
      <c r="B302" s="7" t="str">
        <f t="shared" si="8"/>
        <v/>
      </c>
      <c r="C302" s="46" t="str">
        <f>IF(A302&gt;$B$5,"",(Input!$C$12))</f>
        <v/>
      </c>
      <c r="D302" s="47" t="str">
        <f>IF(A302&gt;=$B$5,"",(-PPMT(Input!$C$10/12,$B$5-B303,$B$5,$F$4)))</f>
        <v/>
      </c>
      <c r="E302" s="47" t="str">
        <f>IF(A302&gt;=$B$5,"",(-IPMT(Input!$C$10/12,$B$5-B303,$B$5,$F$4)))</f>
        <v/>
      </c>
      <c r="F302" s="46" t="str">
        <f t="shared" si="9"/>
        <v/>
      </c>
    </row>
    <row r="303" spans="1:6" x14ac:dyDescent="0.25">
      <c r="A303" s="7">
        <v>299</v>
      </c>
      <c r="B303" s="7" t="str">
        <f t="shared" si="8"/>
        <v/>
      </c>
      <c r="C303" s="46" t="str">
        <f>IF(A303&gt;$B$5,"",(Input!$C$12))</f>
        <v/>
      </c>
      <c r="D303" s="47" t="str">
        <f>IF(A303&gt;=$B$5,"",(-PPMT(Input!$C$10/12,$B$5-B304,$B$5,$F$4)))</f>
        <v/>
      </c>
      <c r="E303" s="47" t="str">
        <f>IF(A303&gt;=$B$5,"",(-IPMT(Input!$C$10/12,$B$5-B304,$B$5,$F$4)))</f>
        <v/>
      </c>
      <c r="F303" s="46" t="str">
        <f t="shared" si="9"/>
        <v/>
      </c>
    </row>
    <row r="304" spans="1:6" x14ac:dyDescent="0.25">
      <c r="A304" s="55">
        <v>300</v>
      </c>
      <c r="B304" s="55" t="str">
        <f t="shared" si="8"/>
        <v/>
      </c>
      <c r="C304" s="56" t="str">
        <f>IF(A304&gt;$B$5,"",(Input!$C$12))</f>
        <v/>
      </c>
      <c r="D304" s="57" t="str">
        <f>IF(A304&gt;=$B$5,"",(-PPMT(Input!$C$10/12,$B$5-B305,$B$5,$F$4)))</f>
        <v/>
      </c>
      <c r="E304" s="57" t="str">
        <f>IF(A304&gt;=$B$5,"",(-IPMT(Input!$C$10/12,$B$5-B305,$B$5,$F$4)))</f>
        <v/>
      </c>
      <c r="F304" s="56" t="str">
        <f t="shared" si="9"/>
        <v/>
      </c>
    </row>
    <row r="305" spans="1:6" x14ac:dyDescent="0.25">
      <c r="A305" s="7">
        <v>301</v>
      </c>
      <c r="B305" s="55" t="str">
        <f t="shared" si="8"/>
        <v/>
      </c>
      <c r="C305" s="46" t="str">
        <f>IF(A305&gt;$B$5,"",(Input!$C$12))</f>
        <v/>
      </c>
      <c r="D305" s="47" t="str">
        <f>IF(A305&gt;=$B$5,"",(-PPMT(Input!$C$10/12,$B$5-B306,$B$5,$F$4)))</f>
        <v/>
      </c>
      <c r="E305" s="47" t="str">
        <f>IF(A305&gt;=$B$5,"",(-IPMT(Input!$C$10/12,$B$5-B306,$B$5,$F$4)))</f>
        <v/>
      </c>
      <c r="F305" s="46" t="str">
        <f t="shared" si="9"/>
        <v/>
      </c>
    </row>
    <row r="306" spans="1:6" x14ac:dyDescent="0.25">
      <c r="A306" s="7">
        <v>302</v>
      </c>
      <c r="B306" s="7" t="str">
        <f t="shared" si="8"/>
        <v/>
      </c>
      <c r="C306" s="46" t="str">
        <f>IF(A306&gt;$B$5,"",(Input!$C$12))</f>
        <v/>
      </c>
      <c r="D306" s="47" t="str">
        <f>IF(A306&gt;=$B$5,"",(-PPMT(Input!$C$10/12,$B$5-B307,$B$5,$F$4)))</f>
        <v/>
      </c>
      <c r="E306" s="47" t="str">
        <f>IF(A306&gt;=$B$5,"",(-IPMT(Input!$C$10/12,$B$5-B307,$B$5,$F$4)))</f>
        <v/>
      </c>
      <c r="F306" s="46" t="str">
        <f t="shared" si="9"/>
        <v/>
      </c>
    </row>
    <row r="307" spans="1:6" x14ac:dyDescent="0.25">
      <c r="A307" s="7">
        <v>303</v>
      </c>
      <c r="B307" s="7" t="str">
        <f t="shared" si="8"/>
        <v/>
      </c>
      <c r="C307" s="46" t="str">
        <f>IF(A307&gt;$B$5,"",(Input!$C$12))</f>
        <v/>
      </c>
      <c r="D307" s="47" t="str">
        <f>IF(A307&gt;=$B$5,"",(-PPMT(Input!$C$10/12,$B$5-B308,$B$5,$F$4)))</f>
        <v/>
      </c>
      <c r="E307" s="47" t="str">
        <f>IF(A307&gt;=$B$5,"",(-IPMT(Input!$C$10/12,$B$5-B308,$B$5,$F$4)))</f>
        <v/>
      </c>
      <c r="F307" s="46" t="str">
        <f t="shared" si="9"/>
        <v/>
      </c>
    </row>
    <row r="308" spans="1:6" x14ac:dyDescent="0.25">
      <c r="A308" s="7">
        <v>304</v>
      </c>
      <c r="B308" s="7" t="str">
        <f t="shared" si="8"/>
        <v/>
      </c>
      <c r="C308" s="46" t="str">
        <f>IF(A308&gt;$B$5,"",(Input!$C$12))</f>
        <v/>
      </c>
      <c r="D308" s="47" t="str">
        <f>IF(A308&gt;=$B$5,"",(-PPMT(Input!$C$10/12,$B$5-B309,$B$5,$F$4)))</f>
        <v/>
      </c>
      <c r="E308" s="47" t="str">
        <f>IF(A308&gt;=$B$5,"",(-IPMT(Input!$C$10/12,$B$5-B309,$B$5,$F$4)))</f>
        <v/>
      </c>
      <c r="F308" s="46" t="str">
        <f t="shared" si="9"/>
        <v/>
      </c>
    </row>
    <row r="309" spans="1:6" x14ac:dyDescent="0.25">
      <c r="A309" s="7">
        <v>305</v>
      </c>
      <c r="B309" s="7" t="str">
        <f t="shared" si="8"/>
        <v/>
      </c>
      <c r="C309" s="46" t="str">
        <f>IF(A309&gt;$B$5,"",(Input!$C$12))</f>
        <v/>
      </c>
      <c r="D309" s="47" t="str">
        <f>IF(A309&gt;=$B$5,"",(-PPMT(Input!$C$10/12,$B$5-B310,$B$5,$F$4)))</f>
        <v/>
      </c>
      <c r="E309" s="47" t="str">
        <f>IF(A309&gt;=$B$5,"",(-IPMT(Input!$C$10/12,$B$5-B310,$B$5,$F$4)))</f>
        <v/>
      </c>
      <c r="F309" s="46" t="str">
        <f t="shared" si="9"/>
        <v/>
      </c>
    </row>
    <row r="310" spans="1:6" x14ac:dyDescent="0.25">
      <c r="A310" s="7">
        <v>306</v>
      </c>
      <c r="B310" s="7" t="str">
        <f t="shared" si="8"/>
        <v/>
      </c>
      <c r="C310" s="46" t="str">
        <f>IF(A310&gt;$B$5,"",(Input!$C$12))</f>
        <v/>
      </c>
      <c r="D310" s="47" t="str">
        <f>IF(A310&gt;=$B$5,"",(-PPMT(Input!$C$10/12,$B$5-B311,$B$5,$F$4)))</f>
        <v/>
      </c>
      <c r="E310" s="47" t="str">
        <f>IF(A310&gt;=$B$5,"",(-IPMT(Input!$C$10/12,$B$5-B311,$B$5,$F$4)))</f>
        <v/>
      </c>
      <c r="F310" s="46" t="str">
        <f t="shared" si="9"/>
        <v/>
      </c>
    </row>
    <row r="311" spans="1:6" x14ac:dyDescent="0.25">
      <c r="A311" s="7">
        <v>307</v>
      </c>
      <c r="B311" s="7" t="str">
        <f t="shared" si="8"/>
        <v/>
      </c>
      <c r="C311" s="46" t="str">
        <f>IF(A311&gt;$B$5,"",(Input!$C$12))</f>
        <v/>
      </c>
      <c r="D311" s="47" t="str">
        <f>IF(A311&gt;=$B$5,"",(-PPMT(Input!$C$10/12,$B$5-B312,$B$5,$F$4)))</f>
        <v/>
      </c>
      <c r="E311" s="47" t="str">
        <f>IF(A311&gt;=$B$5,"",(-IPMT(Input!$C$10/12,$B$5-B312,$B$5,$F$4)))</f>
        <v/>
      </c>
      <c r="F311" s="46" t="str">
        <f t="shared" si="9"/>
        <v/>
      </c>
    </row>
    <row r="312" spans="1:6" x14ac:dyDescent="0.25">
      <c r="A312" s="7">
        <v>308</v>
      </c>
      <c r="B312" s="7" t="str">
        <f t="shared" si="8"/>
        <v/>
      </c>
      <c r="C312" s="46" t="str">
        <f>IF(A312&gt;$B$5,"",(Input!$C$12))</f>
        <v/>
      </c>
      <c r="D312" s="47" t="str">
        <f>IF(A312&gt;=$B$5,"",(-PPMT(Input!$C$10/12,$B$5-B313,$B$5,$F$4)))</f>
        <v/>
      </c>
      <c r="E312" s="47" t="str">
        <f>IF(A312&gt;=$B$5,"",(-IPMT(Input!$C$10/12,$B$5-B313,$B$5,$F$4)))</f>
        <v/>
      </c>
      <c r="F312" s="46" t="str">
        <f t="shared" si="9"/>
        <v/>
      </c>
    </row>
    <row r="313" spans="1:6" x14ac:dyDescent="0.25">
      <c r="A313" s="7">
        <v>309</v>
      </c>
      <c r="B313" s="7" t="str">
        <f t="shared" si="8"/>
        <v/>
      </c>
      <c r="C313" s="46" t="str">
        <f>IF(A313&gt;$B$5,"",(Input!$C$12))</f>
        <v/>
      </c>
      <c r="D313" s="47" t="str">
        <f>IF(A313&gt;=$B$5,"",(-PPMT(Input!$C$10/12,$B$5-B314,$B$5,$F$4)))</f>
        <v/>
      </c>
      <c r="E313" s="47" t="str">
        <f>IF(A313&gt;=$B$5,"",(-IPMT(Input!$C$10/12,$B$5-B314,$B$5,$F$4)))</f>
        <v/>
      </c>
      <c r="F313" s="46" t="str">
        <f t="shared" si="9"/>
        <v/>
      </c>
    </row>
    <row r="314" spans="1:6" x14ac:dyDescent="0.25">
      <c r="A314" s="7">
        <v>310</v>
      </c>
      <c r="B314" s="7" t="str">
        <f t="shared" si="8"/>
        <v/>
      </c>
      <c r="C314" s="46" t="str">
        <f>IF(A314&gt;$B$5,"",(Input!$C$12))</f>
        <v/>
      </c>
      <c r="D314" s="47" t="str">
        <f>IF(A314&gt;=$B$5,"",(-PPMT(Input!$C$10/12,$B$5-B315,$B$5,$F$4)))</f>
        <v/>
      </c>
      <c r="E314" s="47" t="str">
        <f>IF(A314&gt;=$B$5,"",(-IPMT(Input!$C$10/12,$B$5-B315,$B$5,$F$4)))</f>
        <v/>
      </c>
      <c r="F314" s="46" t="str">
        <f t="shared" si="9"/>
        <v/>
      </c>
    </row>
    <row r="315" spans="1:6" x14ac:dyDescent="0.25">
      <c r="A315" s="7">
        <v>311</v>
      </c>
      <c r="B315" s="7" t="str">
        <f t="shared" si="8"/>
        <v/>
      </c>
      <c r="C315" s="46" t="str">
        <f>IF(A315&gt;$B$5,"",(Input!$C$12))</f>
        <v/>
      </c>
      <c r="D315" s="47" t="str">
        <f>IF(A315&gt;=$B$5,"",(-PPMT(Input!$C$10/12,$B$5-B316,$B$5,$F$4)))</f>
        <v/>
      </c>
      <c r="E315" s="47" t="str">
        <f>IF(A315&gt;=$B$5,"",(-IPMT(Input!$C$10/12,$B$5-B316,$B$5,$F$4)))</f>
        <v/>
      </c>
      <c r="F315" s="46" t="str">
        <f t="shared" si="9"/>
        <v/>
      </c>
    </row>
    <row r="316" spans="1:6" x14ac:dyDescent="0.25">
      <c r="A316" s="55">
        <v>312</v>
      </c>
      <c r="B316" s="55" t="str">
        <f t="shared" si="8"/>
        <v/>
      </c>
      <c r="C316" s="56" t="str">
        <f>IF(A316&gt;$B$5,"",(Input!$C$12))</f>
        <v/>
      </c>
      <c r="D316" s="57" t="str">
        <f>IF(A316&gt;=$B$5,"",(-PPMT(Input!$C$10/12,$B$5-B317,$B$5,$F$4)))</f>
        <v/>
      </c>
      <c r="E316" s="57" t="str">
        <f>IF(A316&gt;=$B$5,"",(-IPMT(Input!$C$10/12,$B$5-B317,$B$5,$F$4)))</f>
        <v/>
      </c>
      <c r="F316" s="56" t="str">
        <f t="shared" si="9"/>
        <v/>
      </c>
    </row>
    <row r="317" spans="1:6" x14ac:dyDescent="0.25">
      <c r="A317" s="7">
        <v>313</v>
      </c>
      <c r="B317" s="55" t="str">
        <f t="shared" si="8"/>
        <v/>
      </c>
      <c r="C317" s="46" t="str">
        <f>IF(A317&gt;$B$5,"",(Input!$C$12))</f>
        <v/>
      </c>
      <c r="D317" s="47" t="str">
        <f>IF(A317&gt;=$B$5,"",(-PPMT(Input!$C$10/12,$B$5-B318,$B$5,$F$4)))</f>
        <v/>
      </c>
      <c r="E317" s="47" t="str">
        <f>IF(A317&gt;=$B$5,"",(-IPMT(Input!$C$10/12,$B$5-B318,$B$5,$F$4)))</f>
        <v/>
      </c>
      <c r="F317" s="46" t="str">
        <f t="shared" si="9"/>
        <v/>
      </c>
    </row>
    <row r="318" spans="1:6" x14ac:dyDescent="0.25">
      <c r="A318" s="7">
        <v>314</v>
      </c>
      <c r="B318" s="7" t="str">
        <f t="shared" si="8"/>
        <v/>
      </c>
      <c r="C318" s="46" t="str">
        <f>IF(A318&gt;$B$5,"",(Input!$C$12))</f>
        <v/>
      </c>
      <c r="D318" s="47" t="str">
        <f>IF(A318&gt;=$B$5,"",(-PPMT(Input!$C$10/12,$B$5-B319,$B$5,$F$4)))</f>
        <v/>
      </c>
      <c r="E318" s="47" t="str">
        <f>IF(A318&gt;=$B$5,"",(-IPMT(Input!$C$10/12,$B$5-B319,$B$5,$F$4)))</f>
        <v/>
      </c>
      <c r="F318" s="46" t="str">
        <f t="shared" si="9"/>
        <v/>
      </c>
    </row>
    <row r="319" spans="1:6" x14ac:dyDescent="0.25">
      <c r="A319" s="7">
        <v>315</v>
      </c>
      <c r="B319" s="7" t="str">
        <f t="shared" ref="B319:B364" si="10">IF(A319&gt;$B$5,"",(B318-1))</f>
        <v/>
      </c>
      <c r="C319" s="46" t="str">
        <f>IF(A319&gt;$B$5,"",(Input!$C$12))</f>
        <v/>
      </c>
      <c r="D319" s="47" t="str">
        <f>IF(A319&gt;=$B$5,"",(-PPMT(Input!$C$10/12,$B$5-B320,$B$5,$F$4)))</f>
        <v/>
      </c>
      <c r="E319" s="47" t="str">
        <f>IF(A319&gt;=$B$5,"",(-IPMT(Input!$C$10/12,$B$5-B320,$B$5,$F$4)))</f>
        <v/>
      </c>
      <c r="F319" s="46" t="str">
        <f t="shared" si="9"/>
        <v/>
      </c>
    </row>
    <row r="320" spans="1:6" x14ac:dyDescent="0.25">
      <c r="A320" s="7">
        <v>316</v>
      </c>
      <c r="B320" s="7" t="str">
        <f t="shared" si="10"/>
        <v/>
      </c>
      <c r="C320" s="46" t="str">
        <f>IF(A320&gt;$B$5,"",(Input!$C$12))</f>
        <v/>
      </c>
      <c r="D320" s="47" t="str">
        <f>IF(A320&gt;=$B$5,"",(-PPMT(Input!$C$10/12,$B$5-B321,$B$5,$F$4)))</f>
        <v/>
      </c>
      <c r="E320" s="47" t="str">
        <f>IF(A320&gt;=$B$5,"",(-IPMT(Input!$C$10/12,$B$5-B321,$B$5,$F$4)))</f>
        <v/>
      </c>
      <c r="F320" s="46" t="str">
        <f t="shared" si="9"/>
        <v/>
      </c>
    </row>
    <row r="321" spans="1:6" x14ac:dyDescent="0.25">
      <c r="A321" s="7">
        <v>317</v>
      </c>
      <c r="B321" s="7" t="str">
        <f t="shared" si="10"/>
        <v/>
      </c>
      <c r="C321" s="46" t="str">
        <f>IF(A321&gt;$B$5,"",(Input!$C$12))</f>
        <v/>
      </c>
      <c r="D321" s="47" t="str">
        <f>IF(A321&gt;=$B$5,"",(-PPMT(Input!$C$10/12,$B$5-B322,$B$5,$F$4)))</f>
        <v/>
      </c>
      <c r="E321" s="47" t="str">
        <f>IF(A321&gt;=$B$5,"",(-IPMT(Input!$C$10/12,$B$5-B322,$B$5,$F$4)))</f>
        <v/>
      </c>
      <c r="F321" s="46" t="str">
        <f t="shared" si="9"/>
        <v/>
      </c>
    </row>
    <row r="322" spans="1:6" x14ac:dyDescent="0.25">
      <c r="A322" s="7">
        <v>318</v>
      </c>
      <c r="B322" s="7" t="str">
        <f t="shared" si="10"/>
        <v/>
      </c>
      <c r="C322" s="46" t="str">
        <f>IF(A322&gt;$B$5,"",(Input!$C$12))</f>
        <v/>
      </c>
      <c r="D322" s="47" t="str">
        <f>IF(A322&gt;=$B$5,"",(-PPMT(Input!$C$10/12,$B$5-B323,$B$5,$F$4)))</f>
        <v/>
      </c>
      <c r="E322" s="47" t="str">
        <f>IF(A322&gt;=$B$5,"",(-IPMT(Input!$C$10/12,$B$5-B323,$B$5,$F$4)))</f>
        <v/>
      </c>
      <c r="F322" s="46" t="str">
        <f t="shared" si="9"/>
        <v/>
      </c>
    </row>
    <row r="323" spans="1:6" x14ac:dyDescent="0.25">
      <c r="A323" s="7">
        <v>319</v>
      </c>
      <c r="B323" s="7" t="str">
        <f t="shared" si="10"/>
        <v/>
      </c>
      <c r="C323" s="46" t="str">
        <f>IF(A323&gt;$B$5,"",(Input!$C$12))</f>
        <v/>
      </c>
      <c r="D323" s="47" t="str">
        <f>IF(A323&gt;=$B$5,"",(-PPMT(Input!$C$10/12,$B$5-B324,$B$5,$F$4)))</f>
        <v/>
      </c>
      <c r="E323" s="47" t="str">
        <f>IF(A323&gt;=$B$5,"",(-IPMT(Input!$C$10/12,$B$5-B324,$B$5,$F$4)))</f>
        <v/>
      </c>
      <c r="F323" s="46" t="str">
        <f t="shared" si="9"/>
        <v/>
      </c>
    </row>
    <row r="324" spans="1:6" x14ac:dyDescent="0.25">
      <c r="A324" s="7">
        <v>320</v>
      </c>
      <c r="B324" s="7" t="str">
        <f t="shared" si="10"/>
        <v/>
      </c>
      <c r="C324" s="46" t="str">
        <f>IF(A324&gt;$B$5,"",(Input!$C$12))</f>
        <v/>
      </c>
      <c r="D324" s="47" t="str">
        <f>IF(A324&gt;=$B$5,"",(-PPMT(Input!$C$10/12,$B$5-B325,$B$5,$F$4)))</f>
        <v/>
      </c>
      <c r="E324" s="47" t="str">
        <f>IF(A324&gt;=$B$5,"",(-IPMT(Input!$C$10/12,$B$5-B325,$B$5,$F$4)))</f>
        <v/>
      </c>
      <c r="F324" s="46" t="str">
        <f t="shared" si="9"/>
        <v/>
      </c>
    </row>
    <row r="325" spans="1:6" x14ac:dyDescent="0.25">
      <c r="A325" s="7">
        <v>321</v>
      </c>
      <c r="B325" s="7" t="str">
        <f t="shared" si="10"/>
        <v/>
      </c>
      <c r="C325" s="46" t="str">
        <f>IF(A325&gt;$B$5,"",(Input!$C$12))</f>
        <v/>
      </c>
      <c r="D325" s="47" t="str">
        <f>IF(A325&gt;=$B$5,"",(-PPMT(Input!$C$10/12,$B$5-B326,$B$5,$F$4)))</f>
        <v/>
      </c>
      <c r="E325" s="47" t="str">
        <f>IF(A325&gt;=$B$5,"",(-IPMT(Input!$C$10/12,$B$5-B326,$B$5,$F$4)))</f>
        <v/>
      </c>
      <c r="F325" s="46" t="str">
        <f t="shared" ref="F325:F364" si="11">IF(A326&gt;$B$5,"",F324-D325)</f>
        <v/>
      </c>
    </row>
    <row r="326" spans="1:6" x14ac:dyDescent="0.25">
      <c r="A326" s="7">
        <v>322</v>
      </c>
      <c r="B326" s="7" t="str">
        <f t="shared" si="10"/>
        <v/>
      </c>
      <c r="C326" s="46" t="str">
        <f>IF(A326&gt;$B$5,"",(Input!$C$12))</f>
        <v/>
      </c>
      <c r="D326" s="47" t="str">
        <f>IF(A326&gt;=$B$5,"",(-PPMT(Input!$C$10/12,$B$5-B327,$B$5,$F$4)))</f>
        <v/>
      </c>
      <c r="E326" s="47" t="str">
        <f>IF(A326&gt;=$B$5,"",(-IPMT(Input!$C$10/12,$B$5-B327,$B$5,$F$4)))</f>
        <v/>
      </c>
      <c r="F326" s="46" t="str">
        <f t="shared" si="11"/>
        <v/>
      </c>
    </row>
    <row r="327" spans="1:6" x14ac:dyDescent="0.25">
      <c r="A327" s="7">
        <v>323</v>
      </c>
      <c r="B327" s="7" t="str">
        <f t="shared" si="10"/>
        <v/>
      </c>
      <c r="C327" s="46" t="str">
        <f>IF(A327&gt;$B$5,"",(Input!$C$12))</f>
        <v/>
      </c>
      <c r="D327" s="47" t="str">
        <f>IF(A327&gt;=$B$5,"",(-PPMT(Input!$C$10/12,$B$5-B328,$B$5,$F$4)))</f>
        <v/>
      </c>
      <c r="E327" s="47" t="str">
        <f>IF(A327&gt;=$B$5,"",(-IPMT(Input!$C$10/12,$B$5-B328,$B$5,$F$4)))</f>
        <v/>
      </c>
      <c r="F327" s="46" t="str">
        <f t="shared" si="11"/>
        <v/>
      </c>
    </row>
    <row r="328" spans="1:6" x14ac:dyDescent="0.25">
      <c r="A328" s="55">
        <v>324</v>
      </c>
      <c r="B328" s="55" t="str">
        <f t="shared" si="10"/>
        <v/>
      </c>
      <c r="C328" s="56" t="str">
        <f>IF(A328&gt;$B$5,"",(Input!$C$12))</f>
        <v/>
      </c>
      <c r="D328" s="57" t="str">
        <f>IF(A328&gt;=$B$5,"",(-PPMT(Input!$C$10/12,$B$5-B329,$B$5,$F$4)))</f>
        <v/>
      </c>
      <c r="E328" s="57" t="str">
        <f>IF(A328&gt;=$B$5,"",(-IPMT(Input!$C$10/12,$B$5-B329,$B$5,$F$4)))</f>
        <v/>
      </c>
      <c r="F328" s="56" t="str">
        <f t="shared" si="11"/>
        <v/>
      </c>
    </row>
    <row r="329" spans="1:6" x14ac:dyDescent="0.25">
      <c r="A329" s="7">
        <v>325</v>
      </c>
      <c r="B329" s="55" t="str">
        <f t="shared" si="10"/>
        <v/>
      </c>
      <c r="C329" s="46" t="str">
        <f>IF(A329&gt;$B$5,"",(Input!$C$12))</f>
        <v/>
      </c>
      <c r="D329" s="47" t="str">
        <f>IF(A329&gt;=$B$5,"",(-PPMT(Input!$C$10/12,$B$5-B330,$B$5,$F$4)))</f>
        <v/>
      </c>
      <c r="E329" s="47" t="str">
        <f>IF(A329&gt;=$B$5,"",(-IPMT(Input!$C$10/12,$B$5-B330,$B$5,$F$4)))</f>
        <v/>
      </c>
      <c r="F329" s="46" t="str">
        <f t="shared" si="11"/>
        <v/>
      </c>
    </row>
    <row r="330" spans="1:6" x14ac:dyDescent="0.25">
      <c r="A330" s="7">
        <v>326</v>
      </c>
      <c r="B330" s="7" t="str">
        <f t="shared" si="10"/>
        <v/>
      </c>
      <c r="C330" s="46" t="str">
        <f>IF(A330&gt;$B$5,"",(Input!$C$12))</f>
        <v/>
      </c>
      <c r="D330" s="47" t="str">
        <f>IF(A330&gt;=$B$5,"",(-PPMT(Input!$C$10/12,$B$5-B331,$B$5,$F$4)))</f>
        <v/>
      </c>
      <c r="E330" s="47" t="str">
        <f>IF(A330&gt;=$B$5,"",(-IPMT(Input!$C$10/12,$B$5-B331,$B$5,$F$4)))</f>
        <v/>
      </c>
      <c r="F330" s="46" t="str">
        <f t="shared" si="11"/>
        <v/>
      </c>
    </row>
    <row r="331" spans="1:6" x14ac:dyDescent="0.25">
      <c r="A331" s="7">
        <v>327</v>
      </c>
      <c r="B331" s="7" t="str">
        <f t="shared" si="10"/>
        <v/>
      </c>
      <c r="C331" s="46" t="str">
        <f>IF(A331&gt;$B$5,"",(Input!$C$12))</f>
        <v/>
      </c>
      <c r="D331" s="47" t="str">
        <f>IF(A331&gt;=$B$5,"",(-PPMT(Input!$C$10/12,$B$5-B332,$B$5,$F$4)))</f>
        <v/>
      </c>
      <c r="E331" s="47" t="str">
        <f>IF(A331&gt;=$B$5,"",(-IPMT(Input!$C$10/12,$B$5-B332,$B$5,$F$4)))</f>
        <v/>
      </c>
      <c r="F331" s="46" t="str">
        <f t="shared" si="11"/>
        <v/>
      </c>
    </row>
    <row r="332" spans="1:6" x14ac:dyDescent="0.25">
      <c r="A332" s="7">
        <v>328</v>
      </c>
      <c r="B332" s="7" t="str">
        <f t="shared" si="10"/>
        <v/>
      </c>
      <c r="C332" s="46" t="str">
        <f>IF(A332&gt;$B$5,"",(Input!$C$12))</f>
        <v/>
      </c>
      <c r="D332" s="47" t="str">
        <f>IF(A332&gt;=$B$5,"",(-PPMT(Input!$C$10/12,$B$5-B333,$B$5,$F$4)))</f>
        <v/>
      </c>
      <c r="E332" s="47" t="str">
        <f>IF(A332&gt;=$B$5,"",(-IPMT(Input!$C$10/12,$B$5-B333,$B$5,$F$4)))</f>
        <v/>
      </c>
      <c r="F332" s="46" t="str">
        <f t="shared" si="11"/>
        <v/>
      </c>
    </row>
    <row r="333" spans="1:6" x14ac:dyDescent="0.25">
      <c r="A333" s="7">
        <v>329</v>
      </c>
      <c r="B333" s="7" t="str">
        <f t="shared" si="10"/>
        <v/>
      </c>
      <c r="C333" s="46" t="str">
        <f>IF(A333&gt;$B$5,"",(Input!$C$12))</f>
        <v/>
      </c>
      <c r="D333" s="47" t="str">
        <f>IF(A333&gt;=$B$5,"",(-PPMT(Input!$C$10/12,$B$5-B334,$B$5,$F$4)))</f>
        <v/>
      </c>
      <c r="E333" s="47" t="str">
        <f>IF(A333&gt;=$B$5,"",(-IPMT(Input!$C$10/12,$B$5-B334,$B$5,$F$4)))</f>
        <v/>
      </c>
      <c r="F333" s="46" t="str">
        <f t="shared" si="11"/>
        <v/>
      </c>
    </row>
    <row r="334" spans="1:6" x14ac:dyDescent="0.25">
      <c r="A334" s="7">
        <v>330</v>
      </c>
      <c r="B334" s="7" t="str">
        <f t="shared" si="10"/>
        <v/>
      </c>
      <c r="C334" s="46" t="str">
        <f>IF(A334&gt;$B$5,"",(Input!$C$12))</f>
        <v/>
      </c>
      <c r="D334" s="47" t="str">
        <f>IF(A334&gt;=$B$5,"",(-PPMT(Input!$C$10/12,$B$5-B335,$B$5,$F$4)))</f>
        <v/>
      </c>
      <c r="E334" s="47" t="str">
        <f>IF(A334&gt;=$B$5,"",(-IPMT(Input!$C$10/12,$B$5-B335,$B$5,$F$4)))</f>
        <v/>
      </c>
      <c r="F334" s="46" t="str">
        <f t="shared" si="11"/>
        <v/>
      </c>
    </row>
    <row r="335" spans="1:6" x14ac:dyDescent="0.25">
      <c r="A335" s="7">
        <v>331</v>
      </c>
      <c r="B335" s="7" t="str">
        <f t="shared" si="10"/>
        <v/>
      </c>
      <c r="C335" s="46" t="str">
        <f>IF(A335&gt;$B$5,"",(Input!$C$12))</f>
        <v/>
      </c>
      <c r="D335" s="47" t="str">
        <f>IF(A335&gt;=$B$5,"",(-PPMT(Input!$C$10/12,$B$5-B336,$B$5,$F$4)))</f>
        <v/>
      </c>
      <c r="E335" s="47" t="str">
        <f>IF(A335&gt;=$B$5,"",(-IPMT(Input!$C$10/12,$B$5-B336,$B$5,$F$4)))</f>
        <v/>
      </c>
      <c r="F335" s="46" t="str">
        <f t="shared" si="11"/>
        <v/>
      </c>
    </row>
    <row r="336" spans="1:6" x14ac:dyDescent="0.25">
      <c r="A336" s="7">
        <v>332</v>
      </c>
      <c r="B336" s="7" t="str">
        <f t="shared" si="10"/>
        <v/>
      </c>
      <c r="C336" s="46" t="str">
        <f>IF(A336&gt;$B$5,"",(Input!$C$12))</f>
        <v/>
      </c>
      <c r="D336" s="47" t="str">
        <f>IF(A336&gt;=$B$5,"",(-PPMT(Input!$C$10/12,$B$5-B337,$B$5,$F$4)))</f>
        <v/>
      </c>
      <c r="E336" s="47" t="str">
        <f>IF(A336&gt;=$B$5,"",(-IPMT(Input!$C$10/12,$B$5-B337,$B$5,$F$4)))</f>
        <v/>
      </c>
      <c r="F336" s="46" t="str">
        <f t="shared" si="11"/>
        <v/>
      </c>
    </row>
    <row r="337" spans="1:6" x14ac:dyDescent="0.25">
      <c r="A337" s="7">
        <v>333</v>
      </c>
      <c r="B337" s="7" t="str">
        <f t="shared" si="10"/>
        <v/>
      </c>
      <c r="C337" s="46" t="str">
        <f>IF(A337&gt;$B$5,"",(Input!$C$12))</f>
        <v/>
      </c>
      <c r="D337" s="47" t="str">
        <f>IF(A337&gt;=$B$5,"",(-PPMT(Input!$C$10/12,$B$5-B338,$B$5,$F$4)))</f>
        <v/>
      </c>
      <c r="E337" s="47" t="str">
        <f>IF(A337&gt;=$B$5,"",(-IPMT(Input!$C$10/12,$B$5-B338,$B$5,$F$4)))</f>
        <v/>
      </c>
      <c r="F337" s="46" t="str">
        <f t="shared" si="11"/>
        <v/>
      </c>
    </row>
    <row r="338" spans="1:6" x14ac:dyDescent="0.25">
      <c r="A338" s="7">
        <v>334</v>
      </c>
      <c r="B338" s="7" t="str">
        <f t="shared" si="10"/>
        <v/>
      </c>
      <c r="C338" s="46" t="str">
        <f>IF(A338&gt;$B$5,"",(Input!$C$12))</f>
        <v/>
      </c>
      <c r="D338" s="47" t="str">
        <f>IF(A338&gt;=$B$5,"",(-PPMT(Input!$C$10/12,$B$5-B339,$B$5,$F$4)))</f>
        <v/>
      </c>
      <c r="E338" s="47" t="str">
        <f>IF(A338&gt;=$B$5,"",(-IPMT(Input!$C$10/12,$B$5-B339,$B$5,$F$4)))</f>
        <v/>
      </c>
      <c r="F338" s="46" t="str">
        <f t="shared" si="11"/>
        <v/>
      </c>
    </row>
    <row r="339" spans="1:6" x14ac:dyDescent="0.25">
      <c r="A339" s="7">
        <v>335</v>
      </c>
      <c r="B339" s="7" t="str">
        <f t="shared" si="10"/>
        <v/>
      </c>
      <c r="C339" s="46" t="str">
        <f>IF(A339&gt;$B$5,"",(Input!$C$12))</f>
        <v/>
      </c>
      <c r="D339" s="47" t="str">
        <f>IF(A339&gt;=$B$5,"",(-PPMT(Input!$C$10/12,$B$5-B340,$B$5,$F$4)))</f>
        <v/>
      </c>
      <c r="E339" s="47" t="str">
        <f>IF(A339&gt;=$B$5,"",(-IPMT(Input!$C$10/12,$B$5-B340,$B$5,$F$4)))</f>
        <v/>
      </c>
      <c r="F339" s="46" t="str">
        <f t="shared" si="11"/>
        <v/>
      </c>
    </row>
    <row r="340" spans="1:6" x14ac:dyDescent="0.25">
      <c r="A340" s="55">
        <v>336</v>
      </c>
      <c r="B340" s="55" t="str">
        <f t="shared" si="10"/>
        <v/>
      </c>
      <c r="C340" s="56" t="str">
        <f>IF(A340&gt;$B$5,"",(Input!$C$12))</f>
        <v/>
      </c>
      <c r="D340" s="57" t="str">
        <f>IF(A340&gt;=$B$5,"",(-PPMT(Input!$C$10/12,$B$5-B341,$B$5,$F$4)))</f>
        <v/>
      </c>
      <c r="E340" s="57" t="str">
        <f>IF(A340&gt;=$B$5,"",(-IPMT(Input!$C$10/12,$B$5-B341,$B$5,$F$4)))</f>
        <v/>
      </c>
      <c r="F340" s="56" t="str">
        <f t="shared" si="11"/>
        <v/>
      </c>
    </row>
    <row r="341" spans="1:6" x14ac:dyDescent="0.25">
      <c r="A341" s="7">
        <v>337</v>
      </c>
      <c r="B341" s="55" t="str">
        <f t="shared" si="10"/>
        <v/>
      </c>
      <c r="C341" s="46" t="str">
        <f>IF(A341&gt;$B$5,"",(Input!$C$12))</f>
        <v/>
      </c>
      <c r="D341" s="47" t="str">
        <f>IF(A341&gt;=$B$5,"",(-PPMT(Input!$C$10/12,$B$5-B342,$B$5,$F$4)))</f>
        <v/>
      </c>
      <c r="E341" s="47" t="str">
        <f>IF(A341&gt;=$B$5,"",(-IPMT(Input!$C$10/12,$B$5-B342,$B$5,$F$4)))</f>
        <v/>
      </c>
      <c r="F341" s="46" t="str">
        <f t="shared" si="11"/>
        <v/>
      </c>
    </row>
    <row r="342" spans="1:6" x14ac:dyDescent="0.25">
      <c r="A342" s="7">
        <v>338</v>
      </c>
      <c r="B342" s="7" t="str">
        <f t="shared" si="10"/>
        <v/>
      </c>
      <c r="C342" s="46" t="str">
        <f>IF(A342&gt;$B$5,"",(Input!$C$12))</f>
        <v/>
      </c>
      <c r="D342" s="47" t="str">
        <f>IF(A342&gt;=$B$5,"",(-PPMT(Input!$C$10/12,$B$5-B343,$B$5,$F$4)))</f>
        <v/>
      </c>
      <c r="E342" s="47" t="str">
        <f>IF(A342&gt;=$B$5,"",(-IPMT(Input!$C$10/12,$B$5-B343,$B$5,$F$4)))</f>
        <v/>
      </c>
      <c r="F342" s="46" t="str">
        <f t="shared" si="11"/>
        <v/>
      </c>
    </row>
    <row r="343" spans="1:6" x14ac:dyDescent="0.25">
      <c r="A343" s="7">
        <v>339</v>
      </c>
      <c r="B343" s="7" t="str">
        <f t="shared" si="10"/>
        <v/>
      </c>
      <c r="C343" s="46" t="str">
        <f>IF(A343&gt;$B$5,"",(Input!$C$12))</f>
        <v/>
      </c>
      <c r="D343" s="47" t="str">
        <f>IF(A343&gt;=$B$5,"",(-PPMT(Input!$C$10/12,$B$5-B344,$B$5,$F$4)))</f>
        <v/>
      </c>
      <c r="E343" s="47" t="str">
        <f>IF(A343&gt;=$B$5,"",(-IPMT(Input!$C$10/12,$B$5-B344,$B$5,$F$4)))</f>
        <v/>
      </c>
      <c r="F343" s="46" t="str">
        <f t="shared" si="11"/>
        <v/>
      </c>
    </row>
    <row r="344" spans="1:6" x14ac:dyDescent="0.25">
      <c r="A344" s="7">
        <v>340</v>
      </c>
      <c r="B344" s="7" t="str">
        <f t="shared" si="10"/>
        <v/>
      </c>
      <c r="C344" s="46" t="str">
        <f>IF(A344&gt;$B$5,"",(Input!$C$12))</f>
        <v/>
      </c>
      <c r="D344" s="47" t="str">
        <f>IF(A344&gt;=$B$5,"",(-PPMT(Input!$C$10/12,$B$5-B345,$B$5,$F$4)))</f>
        <v/>
      </c>
      <c r="E344" s="47" t="str">
        <f>IF(A344&gt;=$B$5,"",(-IPMT(Input!$C$10/12,$B$5-B345,$B$5,$F$4)))</f>
        <v/>
      </c>
      <c r="F344" s="46" t="str">
        <f t="shared" si="11"/>
        <v/>
      </c>
    </row>
    <row r="345" spans="1:6" x14ac:dyDescent="0.25">
      <c r="A345" s="7">
        <v>341</v>
      </c>
      <c r="B345" s="7" t="str">
        <f t="shared" si="10"/>
        <v/>
      </c>
      <c r="C345" s="46" t="str">
        <f>IF(A345&gt;$B$5,"",(Input!$C$12))</f>
        <v/>
      </c>
      <c r="D345" s="47" t="str">
        <f>IF(A345&gt;=$B$5,"",(-PPMT(Input!$C$10/12,$B$5-B346,$B$5,$F$4)))</f>
        <v/>
      </c>
      <c r="E345" s="47" t="str">
        <f>IF(A345&gt;=$B$5,"",(-IPMT(Input!$C$10/12,$B$5-B346,$B$5,$F$4)))</f>
        <v/>
      </c>
      <c r="F345" s="46" t="str">
        <f t="shared" si="11"/>
        <v/>
      </c>
    </row>
    <row r="346" spans="1:6" x14ac:dyDescent="0.25">
      <c r="A346" s="7">
        <v>342</v>
      </c>
      <c r="B346" s="7" t="str">
        <f t="shared" si="10"/>
        <v/>
      </c>
      <c r="C346" s="46" t="str">
        <f>IF(A346&gt;$B$5,"",(Input!$C$12))</f>
        <v/>
      </c>
      <c r="D346" s="47" t="str">
        <f>IF(A346&gt;=$B$5,"",(-PPMT(Input!$C$10/12,$B$5-B347,$B$5,$F$4)))</f>
        <v/>
      </c>
      <c r="E346" s="47" t="str">
        <f>IF(A346&gt;=$B$5,"",(-IPMT(Input!$C$10/12,$B$5-B347,$B$5,$F$4)))</f>
        <v/>
      </c>
      <c r="F346" s="46" t="str">
        <f t="shared" si="11"/>
        <v/>
      </c>
    </row>
    <row r="347" spans="1:6" x14ac:dyDescent="0.25">
      <c r="A347" s="7">
        <v>343</v>
      </c>
      <c r="B347" s="7" t="str">
        <f t="shared" si="10"/>
        <v/>
      </c>
      <c r="C347" s="46" t="str">
        <f>IF(A347&gt;$B$5,"",(Input!$C$12))</f>
        <v/>
      </c>
      <c r="D347" s="47" t="str">
        <f>IF(A347&gt;=$B$5,"",(-PPMT(Input!$C$10/12,$B$5-B348,$B$5,$F$4)))</f>
        <v/>
      </c>
      <c r="E347" s="47" t="str">
        <f>IF(A347&gt;=$B$5,"",(-IPMT(Input!$C$10/12,$B$5-B348,$B$5,$F$4)))</f>
        <v/>
      </c>
      <c r="F347" s="46" t="str">
        <f t="shared" si="11"/>
        <v/>
      </c>
    </row>
    <row r="348" spans="1:6" x14ac:dyDescent="0.25">
      <c r="A348" s="7">
        <v>344</v>
      </c>
      <c r="B348" s="7" t="str">
        <f t="shared" si="10"/>
        <v/>
      </c>
      <c r="C348" s="46" t="str">
        <f>IF(A348&gt;$B$5,"",(Input!$C$12))</f>
        <v/>
      </c>
      <c r="D348" s="47" t="str">
        <f>IF(A348&gt;=$B$5,"",(-PPMT(Input!$C$10/12,$B$5-B349,$B$5,$F$4)))</f>
        <v/>
      </c>
      <c r="E348" s="47" t="str">
        <f>IF(A348&gt;=$B$5,"",(-IPMT(Input!$C$10/12,$B$5-B349,$B$5,$F$4)))</f>
        <v/>
      </c>
      <c r="F348" s="46" t="str">
        <f t="shared" si="11"/>
        <v/>
      </c>
    </row>
    <row r="349" spans="1:6" x14ac:dyDescent="0.25">
      <c r="A349" s="7">
        <v>345</v>
      </c>
      <c r="B349" s="7" t="str">
        <f t="shared" si="10"/>
        <v/>
      </c>
      <c r="C349" s="46" t="str">
        <f>IF(A349&gt;$B$5,"",(Input!$C$12))</f>
        <v/>
      </c>
      <c r="D349" s="47" t="str">
        <f>IF(A349&gt;=$B$5,"",(-PPMT(Input!$C$10/12,$B$5-B350,$B$5,$F$4)))</f>
        <v/>
      </c>
      <c r="E349" s="47" t="str">
        <f>IF(A349&gt;=$B$5,"",(-IPMT(Input!$C$10/12,$B$5-B350,$B$5,$F$4)))</f>
        <v/>
      </c>
      <c r="F349" s="46" t="str">
        <f t="shared" si="11"/>
        <v/>
      </c>
    </row>
    <row r="350" spans="1:6" x14ac:dyDescent="0.25">
      <c r="A350" s="7">
        <v>346</v>
      </c>
      <c r="B350" s="7" t="str">
        <f t="shared" si="10"/>
        <v/>
      </c>
      <c r="C350" s="46" t="str">
        <f>IF(A350&gt;$B$5,"",(Input!$C$12))</f>
        <v/>
      </c>
      <c r="D350" s="47" t="str">
        <f>IF(A350&gt;=$B$5,"",(-PPMT(Input!$C$10/12,$B$5-B351,$B$5,$F$4)))</f>
        <v/>
      </c>
      <c r="E350" s="47" t="str">
        <f>IF(A350&gt;=$B$5,"",(-IPMT(Input!$C$10/12,$B$5-B351,$B$5,$F$4)))</f>
        <v/>
      </c>
      <c r="F350" s="46" t="str">
        <f t="shared" si="11"/>
        <v/>
      </c>
    </row>
    <row r="351" spans="1:6" x14ac:dyDescent="0.25">
      <c r="A351" s="7">
        <v>347</v>
      </c>
      <c r="B351" s="7" t="str">
        <f t="shared" si="10"/>
        <v/>
      </c>
      <c r="C351" s="46" t="str">
        <f>IF(A351&gt;$B$5,"",(Input!$C$12))</f>
        <v/>
      </c>
      <c r="D351" s="47" t="str">
        <f>IF(A351&gt;=$B$5,"",(-PPMT(Input!$C$10/12,$B$5-B352,$B$5,$F$4)))</f>
        <v/>
      </c>
      <c r="E351" s="47" t="str">
        <f>IF(A351&gt;=$B$5,"",(-IPMT(Input!$C$10/12,$B$5-B352,$B$5,$F$4)))</f>
        <v/>
      </c>
      <c r="F351" s="46" t="str">
        <f t="shared" si="11"/>
        <v/>
      </c>
    </row>
    <row r="352" spans="1:6" x14ac:dyDescent="0.25">
      <c r="A352" s="55">
        <v>348</v>
      </c>
      <c r="B352" s="55" t="str">
        <f t="shared" si="10"/>
        <v/>
      </c>
      <c r="C352" s="56" t="str">
        <f>IF(A352&gt;$B$5,"",(Input!$C$12))</f>
        <v/>
      </c>
      <c r="D352" s="57" t="str">
        <f>IF(A352&gt;=$B$5,"",(-PPMT(Input!$C$10/12,$B$5-B353,$B$5,$F$4)))</f>
        <v/>
      </c>
      <c r="E352" s="57" t="str">
        <f>IF(A352&gt;=$B$5,"",(-IPMT(Input!$C$10/12,$B$5-B353,$B$5,$F$4)))</f>
        <v/>
      </c>
      <c r="F352" s="56" t="str">
        <f t="shared" si="11"/>
        <v/>
      </c>
    </row>
    <row r="353" spans="1:6" x14ac:dyDescent="0.25">
      <c r="A353" s="7">
        <v>349</v>
      </c>
      <c r="B353" s="55" t="str">
        <f t="shared" si="10"/>
        <v/>
      </c>
      <c r="C353" s="46" t="str">
        <f>IF(A353&gt;$B$5,"",(Input!$C$12))</f>
        <v/>
      </c>
      <c r="D353" s="47" t="str">
        <f>IF(A353&gt;=$B$5,"",(-PPMT(Input!$C$10/12,$B$5-B354,$B$5,$F$4)))</f>
        <v/>
      </c>
      <c r="E353" s="47" t="str">
        <f>IF(A353&gt;=$B$5,"",(-IPMT(Input!$C$10/12,$B$5-B354,$B$5,$F$4)))</f>
        <v/>
      </c>
      <c r="F353" s="46" t="str">
        <f t="shared" si="11"/>
        <v/>
      </c>
    </row>
    <row r="354" spans="1:6" x14ac:dyDescent="0.25">
      <c r="A354" s="7">
        <v>350</v>
      </c>
      <c r="B354" s="7" t="str">
        <f t="shared" si="10"/>
        <v/>
      </c>
      <c r="C354" s="46" t="str">
        <f>IF(A354&gt;$B$5,"",(Input!$C$12))</f>
        <v/>
      </c>
      <c r="D354" s="47" t="str">
        <f>IF(A354&gt;=$B$5,"",(-PPMT(Input!$C$10/12,$B$5-B355,$B$5,$F$4)))</f>
        <v/>
      </c>
      <c r="E354" s="47" t="str">
        <f>IF(A354&gt;=$B$5,"",(-IPMT(Input!$C$10/12,$B$5-B355,$B$5,$F$4)))</f>
        <v/>
      </c>
      <c r="F354" s="46" t="str">
        <f t="shared" si="11"/>
        <v/>
      </c>
    </row>
    <row r="355" spans="1:6" x14ac:dyDescent="0.25">
      <c r="A355" s="7">
        <v>351</v>
      </c>
      <c r="B355" s="7" t="str">
        <f t="shared" si="10"/>
        <v/>
      </c>
      <c r="C355" s="46" t="str">
        <f>IF(A355&gt;$B$5,"",(Input!$C$12))</f>
        <v/>
      </c>
      <c r="D355" s="47" t="str">
        <f>IF(A355&gt;=$B$5,"",(-PPMT(Input!$C$10/12,$B$5-B356,$B$5,$F$4)))</f>
        <v/>
      </c>
      <c r="E355" s="47" t="str">
        <f>IF(A355&gt;=$B$5,"",(-IPMT(Input!$C$10/12,$B$5-B356,$B$5,$F$4)))</f>
        <v/>
      </c>
      <c r="F355" s="46" t="str">
        <f t="shared" si="11"/>
        <v/>
      </c>
    </row>
    <row r="356" spans="1:6" x14ac:dyDescent="0.25">
      <c r="A356" s="7">
        <v>352</v>
      </c>
      <c r="B356" s="7" t="str">
        <f t="shared" si="10"/>
        <v/>
      </c>
      <c r="C356" s="46" t="str">
        <f>IF(A356&gt;$B$5,"",(Input!$C$12))</f>
        <v/>
      </c>
      <c r="D356" s="47" t="str">
        <f>IF(A356&gt;=$B$5,"",(-PPMT(Input!$C$10/12,$B$5-B357,$B$5,$F$4)))</f>
        <v/>
      </c>
      <c r="E356" s="47" t="str">
        <f>IF(A356&gt;=$B$5,"",(-IPMT(Input!$C$10/12,$B$5-B357,$B$5,$F$4)))</f>
        <v/>
      </c>
      <c r="F356" s="46" t="str">
        <f t="shared" si="11"/>
        <v/>
      </c>
    </row>
    <row r="357" spans="1:6" x14ac:dyDescent="0.25">
      <c r="A357" s="7">
        <v>353</v>
      </c>
      <c r="B357" s="7" t="str">
        <f t="shared" si="10"/>
        <v/>
      </c>
      <c r="C357" s="46" t="str">
        <f>IF(A357&gt;$B$5,"",(Input!$C$12))</f>
        <v/>
      </c>
      <c r="D357" s="47" t="str">
        <f>IF(A357&gt;=$B$5,"",(-PPMT(Input!$C$10/12,$B$5-B358,$B$5,$F$4)))</f>
        <v/>
      </c>
      <c r="E357" s="47" t="str">
        <f>IF(A357&gt;=$B$5,"",(-IPMT(Input!$C$10/12,$B$5-B358,$B$5,$F$4)))</f>
        <v/>
      </c>
      <c r="F357" s="46" t="str">
        <f t="shared" si="11"/>
        <v/>
      </c>
    </row>
    <row r="358" spans="1:6" x14ac:dyDescent="0.25">
      <c r="A358" s="7">
        <v>354</v>
      </c>
      <c r="B358" s="7" t="str">
        <f t="shared" si="10"/>
        <v/>
      </c>
      <c r="C358" s="46" t="str">
        <f>IF(A358&gt;$B$5,"",(Input!$C$12))</f>
        <v/>
      </c>
      <c r="D358" s="47" t="str">
        <f>IF(A358&gt;=$B$5,"",(-PPMT(Input!$C$10/12,$B$5-B359,$B$5,$F$4)))</f>
        <v/>
      </c>
      <c r="E358" s="47" t="str">
        <f>IF(A358&gt;=$B$5,"",(-IPMT(Input!$C$10/12,$B$5-B359,$B$5,$F$4)))</f>
        <v/>
      </c>
      <c r="F358" s="46" t="str">
        <f t="shared" si="11"/>
        <v/>
      </c>
    </row>
    <row r="359" spans="1:6" x14ac:dyDescent="0.25">
      <c r="A359" s="7">
        <v>355</v>
      </c>
      <c r="B359" s="7" t="str">
        <f t="shared" si="10"/>
        <v/>
      </c>
      <c r="C359" s="46" t="str">
        <f>IF(A359&gt;$B$5,"",(Input!$C$12))</f>
        <v/>
      </c>
      <c r="D359" s="47" t="str">
        <f>IF(A359&gt;=$B$5,"",(-PPMT(Input!$C$10/12,$B$5-B360,$B$5,$F$4)))</f>
        <v/>
      </c>
      <c r="E359" s="47" t="str">
        <f>IF(A359&gt;=$B$5,"",(-IPMT(Input!$C$10/12,$B$5-B360,$B$5,$F$4)))</f>
        <v/>
      </c>
      <c r="F359" s="46" t="str">
        <f t="shared" si="11"/>
        <v/>
      </c>
    </row>
    <row r="360" spans="1:6" x14ac:dyDescent="0.25">
      <c r="A360" s="7">
        <v>356</v>
      </c>
      <c r="B360" s="7" t="str">
        <f t="shared" si="10"/>
        <v/>
      </c>
      <c r="C360" s="46" t="str">
        <f>IF(A360&gt;$B$5,"",(Input!$C$12))</f>
        <v/>
      </c>
      <c r="D360" s="47" t="str">
        <f>IF(A360&gt;=$B$5,"",(-PPMT(Input!$C$10/12,$B$5-B361,$B$5,$F$4)))</f>
        <v/>
      </c>
      <c r="E360" s="47" t="str">
        <f>IF(A360&gt;=$B$5,"",(-IPMT(Input!$C$10/12,$B$5-B361,$B$5,$F$4)))</f>
        <v/>
      </c>
      <c r="F360" s="46" t="str">
        <f t="shared" si="11"/>
        <v/>
      </c>
    </row>
    <row r="361" spans="1:6" x14ac:dyDescent="0.25">
      <c r="A361" s="7">
        <v>357</v>
      </c>
      <c r="B361" s="7" t="str">
        <f t="shared" si="10"/>
        <v/>
      </c>
      <c r="C361" s="46" t="str">
        <f>IF(A361&gt;$B$5,"",(Input!$C$12))</f>
        <v/>
      </c>
      <c r="D361" s="47" t="str">
        <f>IF(A361&gt;=$B$5,"",(-PPMT(Input!$C$10/12,$B$5-B362,$B$5,$F$4)))</f>
        <v/>
      </c>
      <c r="E361" s="47" t="str">
        <f>IF(A361&gt;=$B$5,"",(-IPMT(Input!$C$10/12,$B$5-B362,$B$5,$F$4)))</f>
        <v/>
      </c>
      <c r="F361" s="46" t="str">
        <f t="shared" si="11"/>
        <v/>
      </c>
    </row>
    <row r="362" spans="1:6" x14ac:dyDescent="0.25">
      <c r="A362" s="7">
        <v>358</v>
      </c>
      <c r="B362" s="7" t="str">
        <f t="shared" si="10"/>
        <v/>
      </c>
      <c r="C362" s="46" t="str">
        <f>IF(A362&gt;$B$5,"",(Input!$C$12))</f>
        <v/>
      </c>
      <c r="D362" s="47" t="str">
        <f>IF(A362&gt;=$B$5,"",(-PPMT(Input!$C$10/12,$B$5-B363,$B$5,$F$4)))</f>
        <v/>
      </c>
      <c r="E362" s="47" t="str">
        <f>IF(A362&gt;=$B$5,"",(-IPMT(Input!$C$10/12,$B$5-B363,$B$5,$F$4)))</f>
        <v/>
      </c>
      <c r="F362" s="46" t="str">
        <f t="shared" si="11"/>
        <v/>
      </c>
    </row>
    <row r="363" spans="1:6" x14ac:dyDescent="0.25">
      <c r="A363" s="7">
        <v>359</v>
      </c>
      <c r="B363" s="7" t="str">
        <f t="shared" si="10"/>
        <v/>
      </c>
      <c r="C363" s="46" t="str">
        <f>IF(A363&gt;$B$5,"",(Input!$C$12))</f>
        <v/>
      </c>
      <c r="D363" s="47" t="str">
        <f>IF(A363&gt;=$B$5,"",(-PPMT(Input!$C$10/12,$B$5-B364,$B$5,$F$4)))</f>
        <v/>
      </c>
      <c r="E363" s="47" t="str">
        <f>IF(A363&gt;=$B$5,"",(-IPMT(Input!$C$10/12,$B$5-B364,$B$5,$F$4)))</f>
        <v/>
      </c>
      <c r="F363" s="46" t="str">
        <f t="shared" si="11"/>
        <v/>
      </c>
    </row>
    <row r="364" spans="1:6" x14ac:dyDescent="0.25">
      <c r="A364" s="7">
        <v>360</v>
      </c>
      <c r="B364" s="7" t="str">
        <f t="shared" si="10"/>
        <v/>
      </c>
      <c r="C364" s="46" t="str">
        <f>IF(A364&gt;$B$5,"",(Input!$C$12))</f>
        <v/>
      </c>
      <c r="D364" s="47" t="str">
        <f>IF(A364&gt;=$B$5,"",(-PPMT(Input!$C$10/12,$B$5-#REF!,$B$5,$F$4)))</f>
        <v/>
      </c>
      <c r="E364" s="47" t="str">
        <f>IF(A364&gt;=$B$5,"",(-IPMT(Input!$C$10/12,$B$5-#REF!,$B$5,$F$4)))</f>
        <v/>
      </c>
      <c r="F364" s="46" t="str">
        <f t="shared" si="11"/>
        <v/>
      </c>
    </row>
    <row r="365" spans="1:6" x14ac:dyDescent="0.25">
      <c r="A365" s="166" t="s">
        <v>38</v>
      </c>
      <c r="B365" s="166"/>
      <c r="C365" s="166"/>
      <c r="D365" s="166"/>
      <c r="E365" s="166"/>
      <c r="F365" s="166"/>
    </row>
  </sheetData>
  <mergeCells count="9">
    <mergeCell ref="A365:F365"/>
    <mergeCell ref="A1:F1"/>
    <mergeCell ref="H3:J3"/>
    <mergeCell ref="I5:J5"/>
    <mergeCell ref="I6:J6"/>
    <mergeCell ref="I7:J7"/>
    <mergeCell ref="I8:J8"/>
    <mergeCell ref="I9:J9"/>
    <mergeCell ref="I10:J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65"/>
  <sheetViews>
    <sheetView workbookViewId="0">
      <selection activeCell="I9" sqref="I9"/>
    </sheetView>
  </sheetViews>
  <sheetFormatPr defaultRowHeight="15" x14ac:dyDescent="0.25"/>
  <cols>
    <col min="2" max="2" width="11.85546875" customWidth="1"/>
    <col min="3" max="5" width="11.42578125" customWidth="1"/>
    <col min="6" max="6" width="17.140625" customWidth="1"/>
  </cols>
  <sheetData>
    <row r="1" spans="1:6" x14ac:dyDescent="0.25">
      <c r="A1" s="167" t="s">
        <v>37</v>
      </c>
      <c r="B1" s="167"/>
      <c r="C1" s="167"/>
      <c r="D1" s="167"/>
      <c r="E1" s="167"/>
      <c r="F1" s="167"/>
    </row>
    <row r="2" spans="1:6" ht="15.75" thickBot="1" x14ac:dyDescent="0.3">
      <c r="A2" s="7"/>
      <c r="B2" s="7"/>
      <c r="C2" s="1"/>
      <c r="D2" s="1"/>
      <c r="E2" s="1"/>
      <c r="F2" s="1"/>
    </row>
    <row r="3" spans="1:6" ht="15.75" thickBot="1" x14ac:dyDescent="0.3">
      <c r="A3" s="2" t="s">
        <v>34</v>
      </c>
      <c r="B3" s="44" t="s">
        <v>46</v>
      </c>
      <c r="C3" s="44" t="s">
        <v>35</v>
      </c>
      <c r="D3" s="44" t="s">
        <v>3</v>
      </c>
      <c r="E3" s="44" t="s">
        <v>36</v>
      </c>
      <c r="F3" s="45" t="s">
        <v>16</v>
      </c>
    </row>
    <row r="4" spans="1:6" x14ac:dyDescent="0.25">
      <c r="A4" s="55" t="s">
        <v>47</v>
      </c>
      <c r="B4" s="55">
        <f>Input!H15</f>
        <v>60</v>
      </c>
      <c r="C4" s="56">
        <f>Input!$C$12</f>
        <v>611.79999999999995</v>
      </c>
      <c r="D4" s="57">
        <f>-PPMT(Input!$H$16/12,$B$4-B5,$B$4,$F$4)</f>
        <v>336.67188999023961</v>
      </c>
      <c r="E4" s="57">
        <f>-IPMT(Input!$H$16/12,$B$4-B5,$B$4,$F$4)</f>
        <v>275.12811000976308</v>
      </c>
      <c r="F4" s="56">
        <f>Input!H14</f>
        <v>27500</v>
      </c>
    </row>
    <row r="5" spans="1:6" x14ac:dyDescent="0.25">
      <c r="A5" s="7">
        <f>IF(($B$4-B5)&lt;0,"",($B$4-B5))</f>
        <v>1</v>
      </c>
      <c r="B5" s="7">
        <f>B4-1</f>
        <v>59</v>
      </c>
      <c r="C5" s="46">
        <f>IF(B5&lt;0,"-",(Input!$C$12))</f>
        <v>611.79999999999995</v>
      </c>
      <c r="D5" s="47">
        <f>IF(B5&lt;=0,"",(-PPMT(Input!$H$16/12,$B$4-B6,$B$4,$F$4)))</f>
        <v>340.04017729156425</v>
      </c>
      <c r="E5" s="47">
        <f>IF(B5&lt;=0,"",(-IPMT(Input!$H$16/12,$B$4-B6,$B$4,$F$4)))</f>
        <v>271.75982270843826</v>
      </c>
      <c r="F5" s="46">
        <f t="shared" ref="F5:F68" si="0">IF(A5&gt;$B$4,"",(F4-D4))</f>
        <v>27163.328110009759</v>
      </c>
    </row>
    <row r="6" spans="1:6" x14ac:dyDescent="0.25">
      <c r="A6" s="58">
        <f t="shared" ref="A6:A11" si="1">IF(($B$4-B6)&lt;0,"",($B$4-B6))</f>
        <v>2</v>
      </c>
      <c r="B6" s="7">
        <f t="shared" ref="B6:B69" si="2">B5-1</f>
        <v>58</v>
      </c>
      <c r="C6" s="46">
        <f>IF(B6&lt;0,"-",(Input!$C$12))</f>
        <v>611.79999999999995</v>
      </c>
      <c r="D6" s="47">
        <f>IF(B6&lt;=0,"",(-PPMT(Input!$H$16/12,$B$4-B7,$B$4,$F$4)))</f>
        <v>343.44216315722298</v>
      </c>
      <c r="E6" s="47">
        <f>IF(B6&lt;=0,"",(-IPMT(Input!$H$16/12,$B$4-B7,$B$4,$F$4)))</f>
        <v>268.3578368427797</v>
      </c>
      <c r="F6" s="46">
        <f t="shared" si="0"/>
        <v>26823.287932718194</v>
      </c>
    </row>
    <row r="7" spans="1:6" x14ac:dyDescent="0.25">
      <c r="A7" s="58">
        <f t="shared" si="1"/>
        <v>3</v>
      </c>
      <c r="B7" s="7">
        <f t="shared" si="2"/>
        <v>57</v>
      </c>
      <c r="C7" s="46">
        <f>IF(B7&lt;0,"-",(Input!$C$12))</f>
        <v>611.79999999999995</v>
      </c>
      <c r="D7" s="47">
        <f>IF(B7&lt;=0,"",(-PPMT(Input!$H$16/12,$B$4-B8,$B$4,$F$4)))</f>
        <v>346.8781847298452</v>
      </c>
      <c r="E7" s="47">
        <f>IF(B7&lt;=0,"",(-IPMT(Input!$H$16/12,$B$4-B8,$B$4,$F$4)))</f>
        <v>264.92181527015748</v>
      </c>
      <c r="F7" s="46">
        <f t="shared" si="0"/>
        <v>26479.845769560972</v>
      </c>
    </row>
    <row r="8" spans="1:6" x14ac:dyDescent="0.25">
      <c r="A8" s="58">
        <f t="shared" si="1"/>
        <v>4</v>
      </c>
      <c r="B8" s="7">
        <f t="shared" si="2"/>
        <v>56</v>
      </c>
      <c r="C8" s="46">
        <f>IF(B8&lt;0,"-",(Input!$C$12))</f>
        <v>611.79999999999995</v>
      </c>
      <c r="D8" s="47">
        <f>IF(B8&lt;=0,"",(-PPMT(Input!$H$16/12,$B$4-B9,$B$4,$F$4)))</f>
        <v>350.34858252505751</v>
      </c>
      <c r="E8" s="47">
        <f>IF(B8&lt;=0,"",(-IPMT(Input!$H$16/12,$B$4-B9,$B$4,$F$4)))</f>
        <v>261.45141747494512</v>
      </c>
      <c r="F8" s="46">
        <f t="shared" si="0"/>
        <v>26132.967584831127</v>
      </c>
    </row>
    <row r="9" spans="1:6" x14ac:dyDescent="0.25">
      <c r="A9" s="58">
        <f t="shared" si="1"/>
        <v>5</v>
      </c>
      <c r="B9" s="7">
        <f t="shared" si="2"/>
        <v>55</v>
      </c>
      <c r="C9" s="46">
        <f>IF(B9&lt;0,"-",(Input!$C$12))</f>
        <v>611.79999999999995</v>
      </c>
      <c r="D9" s="47">
        <f>IF(B9&lt;=0,"",(-PPMT(Input!$H$16/12,$B$4-B10,$B$4,$F$4)))</f>
        <v>353.85370046522905</v>
      </c>
      <c r="E9" s="47">
        <f>IF(B9&lt;=0,"",(-IPMT(Input!$H$16/12,$B$4-B10,$B$4,$F$4)))</f>
        <v>257.94629953477346</v>
      </c>
      <c r="F9" s="46">
        <f t="shared" si="0"/>
        <v>25782.61900230607</v>
      </c>
    </row>
    <row r="10" spans="1:6" x14ac:dyDescent="0.25">
      <c r="A10" s="58">
        <f t="shared" si="1"/>
        <v>6</v>
      </c>
      <c r="B10" s="7">
        <f t="shared" si="2"/>
        <v>54</v>
      </c>
      <c r="C10" s="46">
        <f>IF(B10&lt;0,"-",(Input!$C$12))</f>
        <v>611.79999999999995</v>
      </c>
      <c r="D10" s="47">
        <f>IF(B10&lt;=0,"",(-PPMT(Input!$H$16/12,$B$4-B11,$B$4,$F$4)))</f>
        <v>357.39388591355493</v>
      </c>
      <c r="E10" s="47">
        <f>IF(B10&lt;=0,"",(-IPMT(Input!$H$16/12,$B$4-B11,$B$4,$F$4)))</f>
        <v>254.4061140864477</v>
      </c>
      <c r="F10" s="46">
        <f t="shared" si="0"/>
        <v>25428.765301840842</v>
      </c>
    </row>
    <row r="11" spans="1:6" x14ac:dyDescent="0.25">
      <c r="A11" s="58">
        <f t="shared" si="1"/>
        <v>7</v>
      </c>
      <c r="B11" s="7">
        <f t="shared" si="2"/>
        <v>53</v>
      </c>
      <c r="C11" s="46">
        <f>IF(B11&lt;0,"-",(Input!$C$12))</f>
        <v>611.79999999999995</v>
      </c>
      <c r="D11" s="47">
        <f>IF(B11&lt;=0,"",(-PPMT(Input!$H$16/12,$B$4-B12,$B$4,$F$4)))</f>
        <v>360.96948970848001</v>
      </c>
      <c r="E11" s="47">
        <f>IF(B11&lt;=0,"",(-IPMT(Input!$H$16/12,$B$4-B12,$B$4,$F$4)))</f>
        <v>250.83051029152259</v>
      </c>
      <c r="F11" s="46">
        <f t="shared" si="0"/>
        <v>25071.371415927286</v>
      </c>
    </row>
    <row r="12" spans="1:6" x14ac:dyDescent="0.25">
      <c r="A12" s="58">
        <f t="shared" ref="A12" si="3">$B$4-B12</f>
        <v>8</v>
      </c>
      <c r="B12" s="7">
        <f t="shared" si="2"/>
        <v>52</v>
      </c>
      <c r="C12" s="46">
        <f>IF(B12&lt;0,"-",(Input!$C$12))</f>
        <v>611.79999999999995</v>
      </c>
      <c r="D12" s="47">
        <f>IF(B12&lt;=0,"",(-PPMT(Input!$H$16/12,$B$4-B13,$B$4,$F$4)))</f>
        <v>364.58086619846858</v>
      </c>
      <c r="E12" s="47">
        <f>IF(B12&lt;=0,"",(-IPMT(Input!$H$16/12,$B$4-B13,$B$4,$F$4)))</f>
        <v>247.21913380153416</v>
      </c>
      <c r="F12" s="46">
        <f t="shared" si="0"/>
        <v>24710.401926218805</v>
      </c>
    </row>
    <row r="13" spans="1:6" x14ac:dyDescent="0.25">
      <c r="A13" s="58">
        <v>9</v>
      </c>
      <c r="B13" s="7">
        <f t="shared" si="2"/>
        <v>51</v>
      </c>
      <c r="C13" s="46">
        <f>IF(B13&lt;0,"-",(Input!$C$12))</f>
        <v>611.79999999999995</v>
      </c>
      <c r="D13" s="47">
        <f>IF(B13&lt;=0,"",(-PPMT(Input!$H$16/12,$B$4-B14,$B$4,$F$4)))</f>
        <v>368.22837327711972</v>
      </c>
      <c r="E13" s="47">
        <f>IF(B13&lt;=0,"",(-IPMT(Input!$H$16/12,$B$4-B14,$B$4,$F$4)))</f>
        <v>243.57162672288297</v>
      </c>
      <c r="F13" s="46">
        <f t="shared" si="0"/>
        <v>24345.821060020335</v>
      </c>
    </row>
    <row r="14" spans="1:6" x14ac:dyDescent="0.25">
      <c r="A14" s="58">
        <v>10</v>
      </c>
      <c r="B14" s="7">
        <f t="shared" si="2"/>
        <v>50</v>
      </c>
      <c r="C14" s="46">
        <f>IF(B14&lt;0,"-",(Input!$C$12))</f>
        <v>611.79999999999995</v>
      </c>
      <c r="D14" s="47">
        <f>IF(B14&lt;=0,"",(-PPMT(Input!$H$16/12,$B$4-B15,$B$4,$F$4)))</f>
        <v>371.91237241863615</v>
      </c>
      <c r="E14" s="47">
        <f>IF(B14&lt;=0,"",(-IPMT(Input!$H$16/12,$B$4-B15,$B$4,$F$4)))</f>
        <v>239.88762758136647</v>
      </c>
      <c r="F14" s="46">
        <f t="shared" si="0"/>
        <v>23977.592686743214</v>
      </c>
    </row>
    <row r="15" spans="1:6" x14ac:dyDescent="0.25">
      <c r="A15" s="58">
        <v>11</v>
      </c>
      <c r="B15" s="7">
        <f t="shared" si="2"/>
        <v>49</v>
      </c>
      <c r="C15" s="46">
        <f>IF(B15&lt;0,"-",(Input!$C$12))</f>
        <v>611.79999999999995</v>
      </c>
      <c r="D15" s="47">
        <f>IF(B15&lt;=0,"",(-PPMT(Input!$H$16/12,$B$4-B16,$B$4,$F$4)))</f>
        <v>375.63322871364659</v>
      </c>
      <c r="E15" s="47">
        <f>IF(B15&lt;=0,"",(-IPMT(Input!$H$16/12,$B$4-B16,$B$4,$F$4)))</f>
        <v>236.16677128635607</v>
      </c>
      <c r="F15" s="46">
        <f t="shared" si="0"/>
        <v>23605.680314324578</v>
      </c>
    </row>
    <row r="16" spans="1:6" x14ac:dyDescent="0.25">
      <c r="A16" s="58">
        <v>12</v>
      </c>
      <c r="B16" s="7">
        <f t="shared" si="2"/>
        <v>48</v>
      </c>
      <c r="C16" s="46">
        <f>IF(B16&lt;0,"-",(Input!$C$12))</f>
        <v>611.79999999999995</v>
      </c>
      <c r="D16" s="47">
        <f>IF(B16&lt;=0,"",(-PPMT(Input!$H$16/12,$B$4-B17,$B$4,$F$4)))</f>
        <v>379.3913109053866</v>
      </c>
      <c r="E16" s="47">
        <f>IF(B16&lt;=0,"",(-IPMT(Input!$H$16/12,$B$4-B17,$B$4,$F$4)))</f>
        <v>232.40868909461599</v>
      </c>
      <c r="F16" s="46">
        <f t="shared" si="0"/>
        <v>23230.047085610931</v>
      </c>
    </row>
    <row r="17" spans="1:6" x14ac:dyDescent="0.25">
      <c r="A17" s="58">
        <v>13</v>
      </c>
      <c r="B17" s="7">
        <f t="shared" si="2"/>
        <v>47</v>
      </c>
      <c r="C17" s="46">
        <f>IF(B17&lt;0,"-",(Input!$C$12))</f>
        <v>611.79999999999995</v>
      </c>
      <c r="D17" s="47">
        <f>IF(B17&lt;=0,"",(-PPMT(Input!$H$16/12,$B$4-B18,$B$4,$F$4)))</f>
        <v>383.18699142624212</v>
      </c>
      <c r="E17" s="47">
        <f>IF(B17&lt;=0,"",(-IPMT(Input!$H$16/12,$B$4-B18,$B$4,$F$4)))</f>
        <v>228.61300857376057</v>
      </c>
      <c r="F17" s="46">
        <f t="shared" si="0"/>
        <v>22850.655774705545</v>
      </c>
    </row>
    <row r="18" spans="1:6" x14ac:dyDescent="0.25">
      <c r="A18" s="58">
        <v>14</v>
      </c>
      <c r="B18" s="7">
        <f t="shared" si="2"/>
        <v>46</v>
      </c>
      <c r="C18" s="46">
        <f>IF(B18&lt;0,"-",(Input!$C$12))</f>
        <v>611.79999999999995</v>
      </c>
      <c r="D18" s="47">
        <f>IF(B18&lt;=0,"",(-PPMT(Input!$H$16/12,$B$4-B19,$B$4,$F$4)))</f>
        <v>387.02064643465764</v>
      </c>
      <c r="E18" s="47">
        <f>IF(B18&lt;=0,"",(-IPMT(Input!$H$16/12,$B$4-B19,$B$4,$F$4)))</f>
        <v>224.77935356534496</v>
      </c>
      <c r="F18" s="46">
        <f t="shared" si="0"/>
        <v>22467.468783279302</v>
      </c>
    </row>
    <row r="19" spans="1:6" x14ac:dyDescent="0.25">
      <c r="A19" s="58">
        <v>15</v>
      </c>
      <c r="B19" s="7">
        <f t="shared" si="2"/>
        <v>45</v>
      </c>
      <c r="C19" s="46">
        <f>IF(B19&lt;0,"-",(Input!$C$12))</f>
        <v>611.79999999999995</v>
      </c>
      <c r="D19" s="47">
        <f>IF(B19&lt;=0,"",(-PPMT(Input!$H$16/12,$B$4-B20,$B$4,$F$4)))</f>
        <v>390.89265585241492</v>
      </c>
      <c r="E19" s="47">
        <f>IF(B19&lt;=0,"",(-IPMT(Input!$H$16/12,$B$4-B20,$B$4,$F$4)))</f>
        <v>220.90734414758771</v>
      </c>
      <c r="F19" s="46">
        <f t="shared" si="0"/>
        <v>22080.448136844643</v>
      </c>
    </row>
    <row r="20" spans="1:6" x14ac:dyDescent="0.25">
      <c r="A20" s="58">
        <v>16</v>
      </c>
      <c r="B20" s="7">
        <f t="shared" si="2"/>
        <v>44</v>
      </c>
      <c r="C20" s="46">
        <f>IF(B20&lt;0,"-",(Input!$C$12))</f>
        <v>611.79999999999995</v>
      </c>
      <c r="D20" s="47">
        <f>IF(B20&lt;=0,"",(-PPMT(Input!$H$16/12,$B$4-B21,$B$4,$F$4)))</f>
        <v>394.80340340228298</v>
      </c>
      <c r="E20" s="47">
        <f>IF(B20&lt;=0,"",(-IPMT(Input!$H$16/12,$B$4-B21,$B$4,$F$4)))</f>
        <v>216.99659659771964</v>
      </c>
      <c r="F20" s="46">
        <f t="shared" si="0"/>
        <v>21689.555480992229</v>
      </c>
    </row>
    <row r="21" spans="1:6" x14ac:dyDescent="0.25">
      <c r="A21" s="58">
        <v>17</v>
      </c>
      <c r="B21" s="7">
        <f t="shared" si="2"/>
        <v>43</v>
      </c>
      <c r="C21" s="46">
        <f>IF(B21&lt;0,"-",(Input!$C$12))</f>
        <v>611.79999999999995</v>
      </c>
      <c r="D21" s="47">
        <f>IF(B21&lt;=0,"",(-PPMT(Input!$H$16/12,$B$4-B22,$B$4,$F$4)))</f>
        <v>398.75327664604634</v>
      </c>
      <c r="E21" s="47">
        <f>IF(B21&lt;=0,"",(-IPMT(Input!$H$16/12,$B$4-B22,$B$4,$F$4)))</f>
        <v>213.04672335395631</v>
      </c>
      <c r="F21" s="46">
        <f t="shared" si="0"/>
        <v>21294.752077589947</v>
      </c>
    </row>
    <row r="22" spans="1:6" x14ac:dyDescent="0.25">
      <c r="A22" s="58">
        <v>18</v>
      </c>
      <c r="B22" s="7">
        <f t="shared" si="2"/>
        <v>42</v>
      </c>
      <c r="C22" s="46">
        <f>IF(B22&lt;0,"-",(Input!$C$12))</f>
        <v>611.79999999999995</v>
      </c>
      <c r="D22" s="47">
        <f>IF(B22&lt;=0,"",(-PPMT(Input!$H$16/12,$B$4-B23,$B$4,$F$4)))</f>
        <v>402.74266702291277</v>
      </c>
      <c r="E22" s="47">
        <f>IF(B22&lt;=0,"",(-IPMT(Input!$H$16/12,$B$4-B23,$B$4,$F$4)))</f>
        <v>209.05733297708986</v>
      </c>
      <c r="F22" s="46">
        <f t="shared" si="0"/>
        <v>20895.9988009439</v>
      </c>
    </row>
    <row r="23" spans="1:6" x14ac:dyDescent="0.25">
      <c r="A23" s="58">
        <v>19</v>
      </c>
      <c r="B23" s="7">
        <f t="shared" si="2"/>
        <v>41</v>
      </c>
      <c r="C23" s="46">
        <f>IF(B23&lt;0,"-",(Input!$C$12))</f>
        <v>611.79999999999995</v>
      </c>
      <c r="D23" s="47">
        <f>IF(B23&lt;=0,"",(-PPMT(Input!$H$16/12,$B$4-B24,$B$4,$F$4)))</f>
        <v>406.77196988830565</v>
      </c>
      <c r="E23" s="47">
        <f>IF(B23&lt;=0,"",(-IPMT(Input!$H$16/12,$B$4-B24,$B$4,$F$4)))</f>
        <v>205.02803011169692</v>
      </c>
      <c r="F23" s="46">
        <f t="shared" si="0"/>
        <v>20493.256133920986</v>
      </c>
    </row>
    <row r="24" spans="1:6" x14ac:dyDescent="0.25">
      <c r="A24" s="58">
        <v>20</v>
      </c>
      <c r="B24" s="7">
        <f t="shared" si="2"/>
        <v>40</v>
      </c>
      <c r="C24" s="46">
        <f>IF(B24&lt;0,"-",(Input!$C$12))</f>
        <v>611.79999999999995</v>
      </c>
      <c r="D24" s="47">
        <f>IF(B24&lt;=0,"",(-PPMT(Input!$H$16/12,$B$4-B25,$B$4,$F$4)))</f>
        <v>410.84158455304458</v>
      </c>
      <c r="E24" s="47">
        <f>IF(B24&lt;=0,"",(-IPMT(Input!$H$16/12,$B$4-B25,$B$4,$F$4)))</f>
        <v>200.9584154469581</v>
      </c>
      <c r="F24" s="46">
        <f t="shared" si="0"/>
        <v>20086.484164032681</v>
      </c>
    </row>
    <row r="25" spans="1:6" x14ac:dyDescent="0.25">
      <c r="A25" s="58">
        <v>21</v>
      </c>
      <c r="B25" s="7">
        <f t="shared" si="2"/>
        <v>39</v>
      </c>
      <c r="C25" s="46">
        <f>IF(B25&lt;0,"-",(Input!$C$12))</f>
        <v>611.79999999999995</v>
      </c>
      <c r="D25" s="47">
        <f>IF(B25&lt;=0,"",(-PPMT(Input!$H$16/12,$B$4-B26,$B$4,$F$4)))</f>
        <v>414.9519143229171</v>
      </c>
      <c r="E25" s="47">
        <f>IF(B25&lt;=0,"",(-IPMT(Input!$H$16/12,$B$4-B26,$B$4,$F$4)))</f>
        <v>196.84808567708555</v>
      </c>
      <c r="F25" s="46">
        <f t="shared" si="0"/>
        <v>19675.642579479638</v>
      </c>
    </row>
    <row r="26" spans="1:6" x14ac:dyDescent="0.25">
      <c r="A26" s="58">
        <v>22</v>
      </c>
      <c r="B26" s="7">
        <f t="shared" si="2"/>
        <v>38</v>
      </c>
      <c r="C26" s="46">
        <f>IF(B26&lt;0,"-",(Input!$C$12))</f>
        <v>611.79999999999995</v>
      </c>
      <c r="D26" s="47">
        <f>IF(B26&lt;=0,"",(-PPMT(Input!$H$16/12,$B$4-B27,$B$4,$F$4)))</f>
        <v>419.10336653864789</v>
      </c>
      <c r="E26" s="47">
        <f>IF(B26&lt;=0,"",(-IPMT(Input!$H$16/12,$B$4-B27,$B$4,$F$4)))</f>
        <v>192.69663346135476</v>
      </c>
      <c r="F26" s="46">
        <f t="shared" si="0"/>
        <v>19260.690665156722</v>
      </c>
    </row>
    <row r="27" spans="1:6" x14ac:dyDescent="0.25">
      <c r="A27" s="58">
        <v>23</v>
      </c>
      <c r="B27" s="7">
        <f t="shared" si="2"/>
        <v>37</v>
      </c>
      <c r="C27" s="46">
        <f>IF(B27&lt;0,"-",(Input!$C$12))</f>
        <v>611.79999999999995</v>
      </c>
      <c r="D27" s="47">
        <f>IF(B27&lt;=0,"",(-PPMT(Input!$H$16/12,$B$4-B28,$B$4,$F$4)))</f>
        <v>423.29635261626635</v>
      </c>
      <c r="E27" s="47">
        <f>IF(B27&lt;=0,"",(-IPMT(Input!$H$16/12,$B$4-B28,$B$4,$F$4)))</f>
        <v>188.50364738373628</v>
      </c>
      <c r="F27" s="46">
        <f t="shared" si="0"/>
        <v>18841.587298618073</v>
      </c>
    </row>
    <row r="28" spans="1:6" x14ac:dyDescent="0.25">
      <c r="A28" s="58">
        <v>24</v>
      </c>
      <c r="B28" s="7">
        <f t="shared" si="2"/>
        <v>36</v>
      </c>
      <c r="C28" s="46">
        <f>IF(B28&lt;0,"-",(Input!$C$12))</f>
        <v>611.79999999999995</v>
      </c>
      <c r="D28" s="47">
        <f>IF(B28&lt;=0,"",(-PPMT(Input!$H$16/12,$B$4-B29,$B$4,$F$4)))</f>
        <v>427.53128808787869</v>
      </c>
      <c r="E28" s="47">
        <f>IF(B28&lt;=0,"",(-IPMT(Input!$H$16/12,$B$4-B29,$B$4,$F$4)))</f>
        <v>184.26871191212393</v>
      </c>
      <c r="F28" s="46">
        <f t="shared" si="0"/>
        <v>18418.290946001805</v>
      </c>
    </row>
    <row r="29" spans="1:6" x14ac:dyDescent="0.25">
      <c r="A29" s="58">
        <v>25</v>
      </c>
      <c r="B29" s="7">
        <f t="shared" si="2"/>
        <v>35</v>
      </c>
      <c r="C29" s="46">
        <f>IF(B29&lt;0,"-",(Input!$C$12))</f>
        <v>611.79999999999995</v>
      </c>
      <c r="D29" s="47">
        <f>IF(B29&lt;=0,"",(-PPMT(Input!$H$16/12,$B$4-B30,$B$4,$F$4)))</f>
        <v>431.80859264284805</v>
      </c>
      <c r="E29" s="47">
        <f>IF(B29&lt;=0,"",(-IPMT(Input!$H$16/12,$B$4-B30,$B$4,$F$4)))</f>
        <v>179.9914073571546</v>
      </c>
      <c r="F29" s="46">
        <f t="shared" si="0"/>
        <v>17990.759657913928</v>
      </c>
    </row>
    <row r="30" spans="1:6" x14ac:dyDescent="0.25">
      <c r="A30" s="58">
        <v>26</v>
      </c>
      <c r="B30" s="7">
        <f t="shared" si="2"/>
        <v>34</v>
      </c>
      <c r="C30" s="46">
        <f>IF(B30&lt;0,"-",(Input!$C$12))</f>
        <v>611.79999999999995</v>
      </c>
      <c r="D30" s="47">
        <f>IF(B30&lt;=0,"",(-PPMT(Input!$H$16/12,$B$4-B31,$B$4,$F$4)))</f>
        <v>436.1286901693864</v>
      </c>
      <c r="E30" s="47">
        <f>IF(B30&lt;=0,"",(-IPMT(Input!$H$16/12,$B$4-B31,$B$4,$F$4)))</f>
        <v>175.67130983061628</v>
      </c>
      <c r="F30" s="46">
        <f t="shared" si="0"/>
        <v>17558.951065271081</v>
      </c>
    </row>
    <row r="31" spans="1:6" x14ac:dyDescent="0.25">
      <c r="A31" s="7">
        <v>27</v>
      </c>
      <c r="B31" s="7">
        <f t="shared" si="2"/>
        <v>33</v>
      </c>
      <c r="C31" s="46">
        <f>IF(B31&lt;0,"-",(Input!$C$12))</f>
        <v>611.79999999999995</v>
      </c>
      <c r="D31" s="47">
        <f>IF(B31&lt;=0,"",(-PPMT(Input!$H$16/12,$B$4-B32,$B$4,$F$4)))</f>
        <v>440.49200879656223</v>
      </c>
      <c r="E31" s="47">
        <f>IF(B31&lt;=0,"",(-IPMT(Input!$H$16/12,$B$4-B32,$B$4,$F$4)))</f>
        <v>171.30799120344045</v>
      </c>
      <c r="F31" s="46">
        <f t="shared" si="0"/>
        <v>17122.822375101696</v>
      </c>
    </row>
    <row r="32" spans="1:6" x14ac:dyDescent="0.25">
      <c r="A32" s="7">
        <v>28</v>
      </c>
      <c r="B32" s="7">
        <f t="shared" si="2"/>
        <v>32</v>
      </c>
      <c r="C32" s="46">
        <f>IF(B32&lt;0,"-",(Input!$C$12))</f>
        <v>611.79999999999995</v>
      </c>
      <c r="D32" s="47">
        <f>IF(B32&lt;=0,"",(-PPMT(Input!$H$16/12,$B$4-B33,$B$4,$F$4)))</f>
        <v>444.89898093672963</v>
      </c>
      <c r="E32" s="47">
        <f>IF(B32&lt;=0,"",(-IPMT(Input!$H$16/12,$B$4-B33,$B$4,$F$4)))</f>
        <v>166.90101906327311</v>
      </c>
      <c r="F32" s="46">
        <f t="shared" si="0"/>
        <v>16682.330366305134</v>
      </c>
    </row>
    <row r="33" spans="1:6" x14ac:dyDescent="0.25">
      <c r="A33" s="7">
        <v>29</v>
      </c>
      <c r="B33" s="7">
        <f t="shared" si="2"/>
        <v>31</v>
      </c>
      <c r="C33" s="46">
        <f>IF(B33&lt;0,"-",(Input!$C$12))</f>
        <v>611.79999999999995</v>
      </c>
      <c r="D33" s="47">
        <f>IF(B33&lt;=0,"",(-PPMT(Input!$H$16/12,$B$4-B34,$B$4,$F$4)))</f>
        <v>449.3500433283802</v>
      </c>
      <c r="E33" s="47">
        <f>IF(B33&lt;=0,"",(-IPMT(Input!$H$16/12,$B$4-B34,$B$4,$F$4)))</f>
        <v>162.44995667162243</v>
      </c>
      <c r="F33" s="46">
        <f t="shared" si="0"/>
        <v>16237.431385368403</v>
      </c>
    </row>
    <row r="34" spans="1:6" x14ac:dyDescent="0.25">
      <c r="A34" s="7">
        <v>30</v>
      </c>
      <c r="B34" s="7">
        <f t="shared" si="2"/>
        <v>30</v>
      </c>
      <c r="C34" s="46">
        <f>IF(B34&lt;0,"-",(Input!$C$12))</f>
        <v>611.79999999999995</v>
      </c>
      <c r="D34" s="47">
        <f>IF(B34&lt;=0,"",(-PPMT(Input!$H$16/12,$B$4-B35,$B$4,$F$4)))</f>
        <v>453.84563707942544</v>
      </c>
      <c r="E34" s="47">
        <f>IF(B34&lt;=0,"",(-IPMT(Input!$H$16/12,$B$4-B35,$B$4,$F$4)))</f>
        <v>157.9543629205773</v>
      </c>
      <c r="F34" s="46">
        <f t="shared" si="0"/>
        <v>15788.081342040023</v>
      </c>
    </row>
    <row r="35" spans="1:6" x14ac:dyDescent="0.25">
      <c r="A35" s="7">
        <v>31</v>
      </c>
      <c r="B35" s="7">
        <f t="shared" si="2"/>
        <v>29</v>
      </c>
      <c r="C35" s="46">
        <f>IF(B35&lt;0,"-",(Input!$C$12))</f>
        <v>611.79999999999995</v>
      </c>
      <c r="D35" s="47">
        <f>IF(B35&lt;=0,"",(-PPMT(Input!$H$16/12,$B$4-B36,$B$4,$F$4)))</f>
        <v>458.38620771091036</v>
      </c>
      <c r="E35" s="47">
        <f>IF(B35&lt;=0,"",(-IPMT(Input!$H$16/12,$B$4-B36,$B$4,$F$4)))</f>
        <v>153.41379228909221</v>
      </c>
      <c r="F35" s="46">
        <f t="shared" si="0"/>
        <v>15334.235704960598</v>
      </c>
    </row>
    <row r="36" spans="1:6" x14ac:dyDescent="0.25">
      <c r="A36" s="7">
        <v>32</v>
      </c>
      <c r="B36" s="7">
        <f t="shared" si="2"/>
        <v>28</v>
      </c>
      <c r="C36" s="46">
        <f>IF(B36&lt;0,"-",(Input!$C$12))</f>
        <v>611.79999999999995</v>
      </c>
      <c r="D36" s="47">
        <f>IF(B36&lt;=0,"",(-PPMT(Input!$H$16/12,$B$4-B37,$B$4,$F$4)))</f>
        <v>462.97220520116662</v>
      </c>
      <c r="E36" s="47">
        <f>IF(B36&lt;=0,"",(-IPMT(Input!$H$16/12,$B$4-B37,$B$4,$F$4)))</f>
        <v>148.82779479883607</v>
      </c>
      <c r="F36" s="46">
        <f t="shared" si="0"/>
        <v>14875.849497249688</v>
      </c>
    </row>
    <row r="37" spans="1:6" x14ac:dyDescent="0.25">
      <c r="A37" s="7">
        <v>33</v>
      </c>
      <c r="B37" s="7">
        <f t="shared" si="2"/>
        <v>27</v>
      </c>
      <c r="C37" s="46">
        <f>IF(B37&lt;0,"-",(Input!$C$12))</f>
        <v>611.79999999999995</v>
      </c>
      <c r="D37" s="47">
        <f>IF(B37&lt;=0,"",(-PPMT(Input!$H$16/12,$B$4-B38,$B$4,$F$4)))</f>
        <v>467.60408403040475</v>
      </c>
      <c r="E37" s="47">
        <f>IF(B37&lt;=0,"",(-IPMT(Input!$H$16/12,$B$4-B38,$B$4,$F$4)))</f>
        <v>144.19591596959788</v>
      </c>
      <c r="F37" s="46">
        <f t="shared" si="0"/>
        <v>14412.877292048521</v>
      </c>
    </row>
    <row r="38" spans="1:6" x14ac:dyDescent="0.25">
      <c r="A38" s="7">
        <v>34</v>
      </c>
      <c r="B38" s="7">
        <f t="shared" si="2"/>
        <v>26</v>
      </c>
      <c r="C38" s="46">
        <f>IF(B38&lt;0,"-",(Input!$C$12))</f>
        <v>611.79999999999995</v>
      </c>
      <c r="D38" s="47">
        <f>IF(B38&lt;=0,"",(-PPMT(Input!$H$16/12,$B$4-B39,$B$4,$F$4)))</f>
        <v>472.28230322575502</v>
      </c>
      <c r="E38" s="47">
        <f>IF(B38&lt;=0,"",(-IPMT(Input!$H$16/12,$B$4-B39,$B$4,$F$4)))</f>
        <v>139.51769677424761</v>
      </c>
      <c r="F38" s="46">
        <f t="shared" si="0"/>
        <v>13945.273208018116</v>
      </c>
    </row>
    <row r="39" spans="1:6" x14ac:dyDescent="0.25">
      <c r="A39" s="7">
        <v>35</v>
      </c>
      <c r="B39" s="7">
        <f t="shared" si="2"/>
        <v>25</v>
      </c>
      <c r="C39" s="46">
        <f>IF(B39&lt;0,"-",(Input!$C$12))</f>
        <v>611.79999999999995</v>
      </c>
      <c r="D39" s="47">
        <f>IF(B39&lt;=0,"",(-PPMT(Input!$H$16/12,$B$4-B40,$B$4,$F$4)))</f>
        <v>477.00732640675716</v>
      </c>
      <c r="E39" s="47">
        <f>IF(B39&lt;=0,"",(-IPMT(Input!$H$16/12,$B$4-B40,$B$4,$F$4)))</f>
        <v>134.79267359324547</v>
      </c>
      <c r="F39" s="46">
        <f t="shared" si="0"/>
        <v>13472.990904792361</v>
      </c>
    </row>
    <row r="40" spans="1:6" x14ac:dyDescent="0.25">
      <c r="A40" s="7">
        <v>36</v>
      </c>
      <c r="B40" s="7">
        <f t="shared" si="2"/>
        <v>24</v>
      </c>
      <c r="C40" s="46">
        <f>IF(B40&lt;0,"-",(Input!$C$12))</f>
        <v>611.79999999999995</v>
      </c>
      <c r="D40" s="47">
        <f>IF(B40&lt;=0,"",(-PPMT(Input!$H$16/12,$B$4-B41,$B$4,$F$4)))</f>
        <v>481.77962183130632</v>
      </c>
      <c r="E40" s="47">
        <f>IF(B40&lt;=0,"",(-IPMT(Input!$H$16/12,$B$4-B41,$B$4,$F$4)))</f>
        <v>130.02037816869631</v>
      </c>
      <c r="F40" s="46">
        <f t="shared" si="0"/>
        <v>12995.983578385603</v>
      </c>
    </row>
    <row r="41" spans="1:6" x14ac:dyDescent="0.25">
      <c r="A41" s="7">
        <v>37</v>
      </c>
      <c r="B41" s="7">
        <f t="shared" si="2"/>
        <v>23</v>
      </c>
      <c r="C41" s="46">
        <f>IF(B41&lt;0,"-",(Input!$C$12))</f>
        <v>611.79999999999995</v>
      </c>
      <c r="D41" s="47">
        <f>IF(B41&lt;=0,"",(-PPMT(Input!$H$16/12,$B$4-B42,$B$4,$F$4)))</f>
        <v>486.59966244205776</v>
      </c>
      <c r="E41" s="47">
        <f>IF(B41&lt;=0,"",(-IPMT(Input!$H$16/12,$B$4-B42,$B$4,$F$4)))</f>
        <v>125.20033755794483</v>
      </c>
      <c r="F41" s="46">
        <f t="shared" si="0"/>
        <v>12514.203956554296</v>
      </c>
    </row>
    <row r="42" spans="1:6" x14ac:dyDescent="0.25">
      <c r="A42" s="7">
        <v>38</v>
      </c>
      <c r="B42" s="7">
        <f t="shared" si="2"/>
        <v>22</v>
      </c>
      <c r="C42" s="46">
        <f>IF(B42&lt;0,"-",(Input!$C$12))</f>
        <v>611.79999999999995</v>
      </c>
      <c r="D42" s="47">
        <f>IF(B42&lt;=0,"",(-PPMT(Input!$H$16/12,$B$4-B43,$B$4,$F$4)))</f>
        <v>491.46792591329682</v>
      </c>
      <c r="E42" s="47">
        <f>IF(B42&lt;=0,"",(-IPMT(Input!$H$16/12,$B$4-B43,$B$4,$F$4)))</f>
        <v>120.33207408670584</v>
      </c>
      <c r="F42" s="46">
        <f t="shared" si="0"/>
        <v>12027.604294112238</v>
      </c>
    </row>
    <row r="43" spans="1:6" x14ac:dyDescent="0.25">
      <c r="A43" s="7">
        <v>39</v>
      </c>
      <c r="B43" s="7">
        <f t="shared" si="2"/>
        <v>21</v>
      </c>
      <c r="C43" s="46">
        <f>IF(B43&lt;0,"-",(Input!$C$12))</f>
        <v>611.79999999999995</v>
      </c>
      <c r="D43" s="47">
        <f>IF(B43&lt;=0,"",(-PPMT(Input!$H$16/12,$B$4-B44,$B$4,$F$4)))</f>
        <v>496.38489469827658</v>
      </c>
      <c r="E43" s="47">
        <f>IF(B43&lt;=0,"",(-IPMT(Input!$H$16/12,$B$4-B44,$B$4,$F$4)))</f>
        <v>115.4151053017261</v>
      </c>
      <c r="F43" s="46">
        <f t="shared" si="0"/>
        <v>11536.136368198941</v>
      </c>
    </row>
    <row r="44" spans="1:6" x14ac:dyDescent="0.25">
      <c r="A44" s="7">
        <v>40</v>
      </c>
      <c r="B44" s="7">
        <f t="shared" si="2"/>
        <v>20</v>
      </c>
      <c r="C44" s="46">
        <f>IF(B44&lt;0,"-",(Input!$C$12))</f>
        <v>611.79999999999995</v>
      </c>
      <c r="D44" s="47">
        <f>IF(B44&lt;=0,"",(-PPMT(Input!$H$16/12,$B$4-B45,$B$4,$F$4)))</f>
        <v>501.35105607703042</v>
      </c>
      <c r="E44" s="47">
        <f>IF(B44&lt;=0,"",(-IPMT(Input!$H$16/12,$B$4-B45,$B$4,$F$4)))</f>
        <v>110.44894392297216</v>
      </c>
      <c r="F44" s="46">
        <f t="shared" si="0"/>
        <v>11039.751473500664</v>
      </c>
    </row>
    <row r="45" spans="1:6" x14ac:dyDescent="0.25">
      <c r="A45" s="7">
        <v>41</v>
      </c>
      <c r="B45" s="7">
        <f t="shared" si="2"/>
        <v>19</v>
      </c>
      <c r="C45" s="46">
        <f>IF(B45&lt;0,"-",(Input!$C$12))</f>
        <v>611.79999999999995</v>
      </c>
      <c r="D45" s="47">
        <f>IF(B45&lt;=0,"",(-PPMT(Input!$H$16/12,$B$4-B46,$B$4,$F$4)))</f>
        <v>506.36690220466221</v>
      </c>
      <c r="E45" s="47">
        <f>IF(B45&lt;=0,"",(-IPMT(Input!$H$16/12,$B$4-B46,$B$4,$F$4)))</f>
        <v>105.43309779534049</v>
      </c>
      <c r="F45" s="46">
        <f t="shared" si="0"/>
        <v>10538.400417423634</v>
      </c>
    </row>
    <row r="46" spans="1:6" x14ac:dyDescent="0.25">
      <c r="A46" s="7">
        <v>42</v>
      </c>
      <c r="B46" s="7">
        <f t="shared" si="2"/>
        <v>18</v>
      </c>
      <c r="C46" s="46">
        <f>IF(B46&lt;0,"-",(Input!$C$12))</f>
        <v>611.79999999999995</v>
      </c>
      <c r="D46" s="47">
        <f>IF(B46&lt;=0,"",(-PPMT(Input!$H$16/12,$B$4-B47,$B$4,$F$4)))</f>
        <v>511.43293016011916</v>
      </c>
      <c r="E46" s="47">
        <f>IF(B46&lt;=0,"",(-IPMT(Input!$H$16/12,$B$4-B47,$B$4,$F$4)))</f>
        <v>100.36706983988347</v>
      </c>
      <c r="F46" s="46">
        <f t="shared" si="0"/>
        <v>10032.033515218973</v>
      </c>
    </row>
    <row r="47" spans="1:6" x14ac:dyDescent="0.25">
      <c r="A47" s="7">
        <v>43</v>
      </c>
      <c r="B47" s="7">
        <f t="shared" si="2"/>
        <v>17</v>
      </c>
      <c r="C47" s="46">
        <f>IF(B47&lt;0,"-",(Input!$C$12))</f>
        <v>611.79999999999995</v>
      </c>
      <c r="D47" s="47">
        <f>IF(B47&lt;=0,"",(-PPMT(Input!$H$16/12,$B$4-B48,$B$4,$F$4)))</f>
        <v>516.54964199545407</v>
      </c>
      <c r="E47" s="47">
        <f>IF(B47&lt;=0,"",(-IPMT(Input!$H$16/12,$B$4-B48,$B$4,$F$4)))</f>
        <v>95.25035800454863</v>
      </c>
      <c r="F47" s="46">
        <f t="shared" si="0"/>
        <v>9520.6005850588535</v>
      </c>
    </row>
    <row r="48" spans="1:6" x14ac:dyDescent="0.25">
      <c r="A48" s="7">
        <v>44</v>
      </c>
      <c r="B48" s="7">
        <f t="shared" si="2"/>
        <v>16</v>
      </c>
      <c r="C48" s="46">
        <f>IF(B48&lt;0,"-",(Input!$C$12))</f>
        <v>611.79999999999995</v>
      </c>
      <c r="D48" s="47">
        <f>IF(B48&lt;=0,"",(-PPMT(Input!$H$16/12,$B$4-B49,$B$4,$F$4)))</f>
        <v>521.71754478557875</v>
      </c>
      <c r="E48" s="47">
        <f>IF(B48&lt;=0,"",(-IPMT(Input!$H$16/12,$B$4-B49,$B$4,$F$4)))</f>
        <v>90.082455214423931</v>
      </c>
      <c r="F48" s="46">
        <f t="shared" si="0"/>
        <v>9004.0509430633992</v>
      </c>
    </row>
    <row r="49" spans="1:6" x14ac:dyDescent="0.25">
      <c r="A49" s="7">
        <v>45</v>
      </c>
      <c r="B49" s="7">
        <f t="shared" si="2"/>
        <v>15</v>
      </c>
      <c r="C49" s="46">
        <f>IF(B49&lt;0,"-",(Input!$C$12))</f>
        <v>611.79999999999995</v>
      </c>
      <c r="D49" s="47">
        <f>IF(B49&lt;=0,"",(-PPMT(Input!$H$16/12,$B$4-B50,$B$4,$F$4)))</f>
        <v>526.93715067851656</v>
      </c>
      <c r="E49" s="47">
        <f>IF(B49&lt;=0,"",(-IPMT(Input!$H$16/12,$B$4-B50,$B$4,$F$4)))</f>
        <v>84.862849321486124</v>
      </c>
      <c r="F49" s="46">
        <f t="shared" si="0"/>
        <v>8482.3333982778204</v>
      </c>
    </row>
    <row r="50" spans="1:6" x14ac:dyDescent="0.25">
      <c r="A50" s="7">
        <v>46</v>
      </c>
      <c r="B50" s="7">
        <f t="shared" si="2"/>
        <v>14</v>
      </c>
      <c r="C50" s="46">
        <f>IF(B50&lt;0,"-",(Input!$C$12))</f>
        <v>611.79999999999995</v>
      </c>
      <c r="D50" s="47">
        <f>IF(B50&lt;=0,"",(-PPMT(Input!$H$16/12,$B$4-B51,$B$4,$F$4)))</f>
        <v>532.20897694615678</v>
      </c>
      <c r="E50" s="47">
        <f>IF(B50&lt;=0,"",(-IPMT(Input!$H$16/12,$B$4-B51,$B$4,$F$4)))</f>
        <v>79.591023053845745</v>
      </c>
      <c r="F50" s="46">
        <f t="shared" si="0"/>
        <v>7955.3962475993039</v>
      </c>
    </row>
    <row r="51" spans="1:6" x14ac:dyDescent="0.25">
      <c r="A51" s="7">
        <v>47</v>
      </c>
      <c r="B51" s="7">
        <f t="shared" si="2"/>
        <v>13</v>
      </c>
      <c r="C51" s="46">
        <f>IF(B51&lt;0,"-",(Input!$C$12))</f>
        <v>611.79999999999995</v>
      </c>
      <c r="D51" s="47">
        <f>IF(B51&lt;=0,"",(-PPMT(Input!$H$16/12,$B$4-B52,$B$4,$F$4)))</f>
        <v>537.53354603551782</v>
      </c>
      <c r="E51" s="47">
        <f>IF(B51&lt;=0,"",(-IPMT(Input!$H$16/12,$B$4-B52,$B$4,$F$4)))</f>
        <v>74.266453964484825</v>
      </c>
      <c r="F51" s="46">
        <f t="shared" si="0"/>
        <v>7423.1872706531467</v>
      </c>
    </row>
    <row r="52" spans="1:6" x14ac:dyDescent="0.25">
      <c r="A52" s="7">
        <v>48</v>
      </c>
      <c r="B52" s="7">
        <f t="shared" si="2"/>
        <v>12</v>
      </c>
      <c r="C52" s="46">
        <f>IF(B52&lt;0,"-",(Input!$C$12))</f>
        <v>611.79999999999995</v>
      </c>
      <c r="D52" s="47">
        <f>IF(B52&lt;=0,"",(-PPMT(Input!$H$16/12,$B$4-B53,$B$4,$F$4)))</f>
        <v>542.9113856205214</v>
      </c>
      <c r="E52" s="47">
        <f>IF(B52&lt;=0,"",(-IPMT(Input!$H$16/12,$B$4-B53,$B$4,$F$4)))</f>
        <v>68.88861437948124</v>
      </c>
      <c r="F52" s="46">
        <f t="shared" si="0"/>
        <v>6885.6537246176285</v>
      </c>
    </row>
    <row r="53" spans="1:6" x14ac:dyDescent="0.25">
      <c r="A53" s="7">
        <v>49</v>
      </c>
      <c r="B53" s="7">
        <f t="shared" si="2"/>
        <v>11</v>
      </c>
      <c r="C53" s="46">
        <f>IF(B53&lt;0,"-",(Input!$C$12))</f>
        <v>611.79999999999995</v>
      </c>
      <c r="D53" s="47">
        <f>IF(B53&lt;=0,"",(-PPMT(Input!$H$16/12,$B$4-B54,$B$4,$F$4)))</f>
        <v>548.34302865428708</v>
      </c>
      <c r="E53" s="47">
        <f>IF(B53&lt;=0,"",(-IPMT(Input!$H$16/12,$B$4-B54,$B$4,$F$4)))</f>
        <v>63.456971345715594</v>
      </c>
      <c r="F53" s="46">
        <f t="shared" si="0"/>
        <v>6342.7423389971073</v>
      </c>
    </row>
    <row r="54" spans="1:6" x14ac:dyDescent="0.25">
      <c r="A54" s="7">
        <v>50</v>
      </c>
      <c r="B54" s="7">
        <f t="shared" si="2"/>
        <v>10</v>
      </c>
      <c r="C54" s="46">
        <f>IF(B54&lt;0,"-",(Input!$C$12))</f>
        <v>611.79999999999995</v>
      </c>
      <c r="D54" s="47">
        <f>IF(B54&lt;=0,"",(-PPMT(Input!$H$16/12,$B$4-B55,$B$4,$F$4)))</f>
        <v>553.82901342194828</v>
      </c>
      <c r="E54" s="47">
        <f>IF(B54&lt;=0,"",(-IPMT(Input!$H$16/12,$B$4-B55,$B$4,$F$4)))</f>
        <v>57.970986578054379</v>
      </c>
      <c r="F54" s="46">
        <f t="shared" si="0"/>
        <v>5794.3993103428202</v>
      </c>
    </row>
    <row r="55" spans="1:6" x14ac:dyDescent="0.25">
      <c r="A55" s="7">
        <v>51</v>
      </c>
      <c r="B55" s="7">
        <f t="shared" si="2"/>
        <v>9</v>
      </c>
      <c r="C55" s="46">
        <f>IF(B55&lt;0,"-",(Input!$C$12))</f>
        <v>611.79999999999995</v>
      </c>
      <c r="D55" s="47">
        <f>IF(B55&lt;=0,"",(-PPMT(Input!$H$16/12,$B$4-B56,$B$4,$F$4)))</f>
        <v>559.36988359399743</v>
      </c>
      <c r="E55" s="47">
        <f>IF(B55&lt;=0,"",(-IPMT(Input!$H$16/12,$B$4-B56,$B$4,$F$4)))</f>
        <v>52.43011640600519</v>
      </c>
      <c r="F55" s="46">
        <f t="shared" si="0"/>
        <v>5240.5702969208724</v>
      </c>
    </row>
    <row r="56" spans="1:6" x14ac:dyDescent="0.25">
      <c r="A56" s="7">
        <v>52</v>
      </c>
      <c r="B56" s="7">
        <f t="shared" si="2"/>
        <v>8</v>
      </c>
      <c r="C56" s="46">
        <f>IF(B56&lt;0,"-",(Input!$C$12))</f>
        <v>611.79999999999995</v>
      </c>
      <c r="D56" s="47">
        <f>IF(B56&lt;=0,"",(-PPMT(Input!$H$16/12,$B$4-B57,$B$4,$F$4)))</f>
        <v>564.9661882801646</v>
      </c>
      <c r="E56" s="47">
        <f>IF(B56&lt;=0,"",(-IPMT(Input!$H$16/12,$B$4-B57,$B$4,$F$4)))</f>
        <v>46.83381171983801</v>
      </c>
      <c r="F56" s="46">
        <f t="shared" si="0"/>
        <v>4681.2004133268747</v>
      </c>
    </row>
    <row r="57" spans="1:6" x14ac:dyDescent="0.25">
      <c r="A57" s="7">
        <v>53</v>
      </c>
      <c r="B57" s="7">
        <f t="shared" si="2"/>
        <v>7</v>
      </c>
      <c r="C57" s="46">
        <f>IF(B57&lt;0,"-",(Input!$C$12))</f>
        <v>611.79999999999995</v>
      </c>
      <c r="D57" s="47">
        <f>IF(B57&lt;=0,"",(-PPMT(Input!$H$16/12,$B$4-B58,$B$4,$F$4)))</f>
        <v>570.61848208383526</v>
      </c>
      <c r="E57" s="47">
        <f>IF(B57&lt;=0,"",(-IPMT(Input!$H$16/12,$B$4-B58,$B$4,$F$4)))</f>
        <v>41.181517916167415</v>
      </c>
      <c r="F57" s="46">
        <f t="shared" si="0"/>
        <v>4116.23422504671</v>
      </c>
    </row>
    <row r="58" spans="1:6" x14ac:dyDescent="0.25">
      <c r="A58" s="7">
        <v>54</v>
      </c>
      <c r="B58" s="7">
        <f t="shared" si="2"/>
        <v>6</v>
      </c>
      <c r="C58" s="46">
        <f>IF(B58&lt;0,"-",(Input!$C$12))</f>
        <v>611.79999999999995</v>
      </c>
      <c r="D58" s="47">
        <f>IF(B58&lt;=0,"",(-PPMT(Input!$H$16/12,$B$4-B59,$B$4,$F$4)))</f>
        <v>576.32732515701218</v>
      </c>
      <c r="E58" s="47">
        <f>IF(B58&lt;=0,"",(-IPMT(Input!$H$16/12,$B$4-B59,$B$4,$F$4)))</f>
        <v>35.472674842990486</v>
      </c>
      <c r="F58" s="46">
        <f t="shared" si="0"/>
        <v>3545.6157429628747</v>
      </c>
    </row>
    <row r="59" spans="1:6" x14ac:dyDescent="0.25">
      <c r="A59" s="7">
        <v>55</v>
      </c>
      <c r="B59" s="7">
        <f t="shared" si="2"/>
        <v>5</v>
      </c>
      <c r="C59" s="46">
        <f>IF(B59&lt;0,"-",(Input!$C$12))</f>
        <v>611.79999999999995</v>
      </c>
      <c r="D59" s="47">
        <f>IF(B59&lt;=0,"",(-PPMT(Input!$H$16/12,$B$4-B60,$B$4,$F$4)))</f>
        <v>582.09328325582783</v>
      </c>
      <c r="E59" s="47">
        <f>IF(B59&lt;=0,"",(-IPMT(Input!$H$16/12,$B$4-B60,$B$4,$F$4)))</f>
        <v>29.706716744174809</v>
      </c>
      <c r="F59" s="46">
        <f t="shared" si="0"/>
        <v>2969.2884178058625</v>
      </c>
    </row>
    <row r="60" spans="1:6" x14ac:dyDescent="0.25">
      <c r="A60" s="7">
        <v>56</v>
      </c>
      <c r="B60" s="7">
        <f t="shared" si="2"/>
        <v>4</v>
      </c>
      <c r="C60" s="46">
        <f>IF(B60&lt;0,"-",(Input!$C$12))</f>
        <v>611.79999999999995</v>
      </c>
      <c r="D60" s="47">
        <f>IF(B60&lt;=0,"",(-PPMT(Input!$H$16/12,$B$4-B61,$B$4,$F$4)))</f>
        <v>587.91692779661162</v>
      </c>
      <c r="E60" s="47">
        <f>IF(B60&lt;=0,"",(-IPMT(Input!$H$16/12,$B$4-B61,$B$4,$F$4)))</f>
        <v>23.883072203391048</v>
      </c>
      <c r="F60" s="46">
        <f t="shared" si="0"/>
        <v>2387.1951345500347</v>
      </c>
    </row>
    <row r="61" spans="1:6" x14ac:dyDescent="0.25">
      <c r="A61" s="7">
        <v>57</v>
      </c>
      <c r="B61" s="7">
        <f t="shared" si="2"/>
        <v>3</v>
      </c>
      <c r="C61" s="46">
        <f>IF(B61&lt;0,"-",(Input!$C$12))</f>
        <v>611.79999999999995</v>
      </c>
      <c r="D61" s="47">
        <f>IF(B61&lt;=0,"",(-PPMT(Input!$H$16/12,$B$4-B62,$B$4,$F$4)))</f>
        <v>593.79883591251803</v>
      </c>
      <c r="E61" s="47">
        <f>IF(B61&lt;=0,"",(-IPMT(Input!$H$16/12,$B$4-B62,$B$4,$F$4)))</f>
        <v>18.001164087484568</v>
      </c>
      <c r="F61" s="46">
        <f t="shared" si="0"/>
        <v>1799.2782067534231</v>
      </c>
    </row>
    <row r="62" spans="1:6" x14ac:dyDescent="0.25">
      <c r="A62" s="7">
        <v>58</v>
      </c>
      <c r="B62" s="7">
        <f t="shared" si="2"/>
        <v>2</v>
      </c>
      <c r="C62" s="46">
        <f>IF(B62&lt;0,"-",(Input!$C$12))</f>
        <v>611.79999999999995</v>
      </c>
      <c r="D62" s="47">
        <f>IF(B62&lt;=0,"",(-PPMT(Input!$H$16/12,$B$4-B63,$B$4,$F$4)))</f>
        <v>599.739590510722</v>
      </c>
      <c r="E62" s="47">
        <f>IF(B62&lt;=0,"",(-IPMT(Input!$H$16/12,$B$4-B63,$B$4,$F$4)))</f>
        <v>12.060409489280623</v>
      </c>
      <c r="F62" s="46">
        <f t="shared" si="0"/>
        <v>1205.4793708409052</v>
      </c>
    </row>
    <row r="63" spans="1:6" x14ac:dyDescent="0.25">
      <c r="A63" s="7">
        <v>59</v>
      </c>
      <c r="B63" s="7">
        <f t="shared" si="2"/>
        <v>1</v>
      </c>
      <c r="C63" s="46">
        <f>IF(B63&lt;0,"-",(Input!$C$12))</f>
        <v>611.79999999999995</v>
      </c>
      <c r="D63" s="47">
        <f>IF(B63&lt;=0,"",(-PPMT(Input!$H$16/12,$B$4-B64,$B$4,$F$4)))</f>
        <v>605.73978033018545</v>
      </c>
      <c r="E63" s="47">
        <f>IF(B63&lt;=0,"",(-IPMT(Input!$H$16/12,$B$4-B64,$B$4,$F$4)))</f>
        <v>6.0602196698171991</v>
      </c>
      <c r="F63" s="46">
        <f t="shared" si="0"/>
        <v>605.73978033018318</v>
      </c>
    </row>
    <row r="64" spans="1:6" x14ac:dyDescent="0.25">
      <c r="A64" s="7">
        <v>60</v>
      </c>
      <c r="B64" s="7">
        <f t="shared" si="2"/>
        <v>0</v>
      </c>
      <c r="C64" s="46">
        <f>IF(B64&lt;0,"-",(Input!$C$12))</f>
        <v>611.79999999999995</v>
      </c>
      <c r="D64" s="47" t="str">
        <f>IF(B64&lt;=0,"",(-PPMT(Input!$H$16/12,$B$4-B65,$B$4,$F$4)))</f>
        <v/>
      </c>
      <c r="E64" s="47" t="str">
        <f>IF(B64&lt;=0,"",(-IPMT(Input!$H$16/12,$B$4-B65,$B$4,$F$4)))</f>
        <v/>
      </c>
      <c r="F64" s="46">
        <f t="shared" si="0"/>
        <v>-2.2737367544323206E-12</v>
      </c>
    </row>
    <row r="65" spans="1:6" x14ac:dyDescent="0.25">
      <c r="A65" s="7">
        <v>61</v>
      </c>
      <c r="B65" s="7">
        <f t="shared" si="2"/>
        <v>-1</v>
      </c>
      <c r="C65" s="46" t="str">
        <f>IF(B65&lt;0,"-",(Input!$C$12))</f>
        <v>-</v>
      </c>
      <c r="D65" s="47" t="str">
        <f>IF(B65&lt;=0,"",(-PPMT(Input!$H$16/12,$B$4-B66,$B$4,$F$4)))</f>
        <v/>
      </c>
      <c r="E65" s="47" t="str">
        <f>IF(B65&lt;=0,"",(-IPMT(Input!$H$16/12,$B$4-B66,$B$4,$F$4)))</f>
        <v/>
      </c>
      <c r="F65" s="46" t="str">
        <f t="shared" si="0"/>
        <v/>
      </c>
    </row>
    <row r="66" spans="1:6" x14ac:dyDescent="0.25">
      <c r="A66" s="7">
        <v>62</v>
      </c>
      <c r="B66" s="7">
        <f t="shared" si="2"/>
        <v>-2</v>
      </c>
      <c r="C66" s="46" t="str">
        <f>IF(B66&lt;0,"-",(Input!$C$12))</f>
        <v>-</v>
      </c>
      <c r="D66" s="47" t="str">
        <f>IF(B66&lt;=0,"",(-PPMT(Input!$H$16/12,$B$4-B67,$B$4,$F$4)))</f>
        <v/>
      </c>
      <c r="E66" s="47" t="str">
        <f>IF(B66&lt;=0,"",(-IPMT(Input!$H$16/12,$B$4-B67,$B$4,$F$4)))</f>
        <v/>
      </c>
      <c r="F66" s="46" t="str">
        <f t="shared" si="0"/>
        <v/>
      </c>
    </row>
    <row r="67" spans="1:6" x14ac:dyDescent="0.25">
      <c r="A67" s="7">
        <v>63</v>
      </c>
      <c r="B67" s="7">
        <f t="shared" si="2"/>
        <v>-3</v>
      </c>
      <c r="C67" s="46" t="str">
        <f>IF(B67&lt;0,"-",(Input!$C$12))</f>
        <v>-</v>
      </c>
      <c r="D67" s="47" t="str">
        <f>IF(B67&lt;=0,"",(-PPMT(Input!$H$16/12,$B$4-B68,$B$4,$F$4)))</f>
        <v/>
      </c>
      <c r="E67" s="47" t="str">
        <f>IF(B67&lt;=0,"",(-IPMT(Input!$H$16/12,$B$4-B68,$B$4,$F$4)))</f>
        <v/>
      </c>
      <c r="F67" s="46" t="str">
        <f t="shared" si="0"/>
        <v/>
      </c>
    </row>
    <row r="68" spans="1:6" x14ac:dyDescent="0.25">
      <c r="A68" s="7">
        <v>64</v>
      </c>
      <c r="B68" s="7">
        <f t="shared" si="2"/>
        <v>-4</v>
      </c>
      <c r="C68" s="46" t="str">
        <f>IF(B68&lt;0,"-",(Input!$C$12))</f>
        <v>-</v>
      </c>
      <c r="D68" s="47" t="str">
        <f>IF(B68&lt;=0,"",(-PPMT(Input!$H$16/12,$B$4-B69,$B$4,$F$4)))</f>
        <v/>
      </c>
      <c r="E68" s="47" t="str">
        <f>IF(B68&lt;=0,"",(-IPMT(Input!$H$16/12,$B$4-B69,$B$4,$F$4)))</f>
        <v/>
      </c>
      <c r="F68" s="46" t="str">
        <f t="shared" si="0"/>
        <v/>
      </c>
    </row>
    <row r="69" spans="1:6" x14ac:dyDescent="0.25">
      <c r="A69" s="7">
        <v>65</v>
      </c>
      <c r="B69" s="7">
        <f t="shared" si="2"/>
        <v>-5</v>
      </c>
      <c r="C69" s="46" t="str">
        <f>IF(B69&lt;0,"-",(Input!$C$12))</f>
        <v>-</v>
      </c>
      <c r="D69" s="47" t="str">
        <f>IF(B69&lt;=0,"",(-PPMT(Input!$H$16/12,$B$4-B70,$B$4,$F$4)))</f>
        <v/>
      </c>
      <c r="E69" s="47" t="str">
        <f>IF(B69&lt;=0,"",(-IPMT(Input!$H$16/12,$B$4-B70,$B$4,$F$4)))</f>
        <v/>
      </c>
      <c r="F69" s="46" t="str">
        <f t="shared" ref="F69:F124" si="4">IF(A69&gt;$B$4,"",(F68-D68))</f>
        <v/>
      </c>
    </row>
    <row r="70" spans="1:6" x14ac:dyDescent="0.25">
      <c r="A70" s="7">
        <v>66</v>
      </c>
      <c r="B70" s="7">
        <f t="shared" ref="B70:B124" si="5">B69-1</f>
        <v>-6</v>
      </c>
      <c r="C70" s="46" t="str">
        <f>IF(B70&lt;0,"-",(Input!$C$12))</f>
        <v>-</v>
      </c>
      <c r="D70" s="47" t="str">
        <f>IF(B70&lt;=0,"",(-PPMT(Input!$H$16/12,$B$4-B71,$B$4,$F$4)))</f>
        <v/>
      </c>
      <c r="E70" s="47" t="str">
        <f>IF(B70&lt;=0,"",(-IPMT(Input!$H$16/12,$B$4-B71,$B$4,$F$4)))</f>
        <v/>
      </c>
      <c r="F70" s="46" t="str">
        <f t="shared" si="4"/>
        <v/>
      </c>
    </row>
    <row r="71" spans="1:6" x14ac:dyDescent="0.25">
      <c r="A71" s="7">
        <v>67</v>
      </c>
      <c r="B71" s="7">
        <f t="shared" si="5"/>
        <v>-7</v>
      </c>
      <c r="C71" s="46" t="str">
        <f>IF(B71&lt;0,"-",(Input!$C$12))</f>
        <v>-</v>
      </c>
      <c r="D71" s="47" t="str">
        <f>IF(B71&lt;=0,"",(-PPMT(Input!$H$16/12,$B$4-B72,$B$4,$F$4)))</f>
        <v/>
      </c>
      <c r="E71" s="47" t="str">
        <f>IF(B71&lt;=0,"",(-IPMT(Input!$H$16/12,$B$4-B72,$B$4,$F$4)))</f>
        <v/>
      </c>
      <c r="F71" s="46" t="str">
        <f t="shared" si="4"/>
        <v/>
      </c>
    </row>
    <row r="72" spans="1:6" x14ac:dyDescent="0.25">
      <c r="A72" s="7">
        <v>68</v>
      </c>
      <c r="B72" s="7">
        <f t="shared" si="5"/>
        <v>-8</v>
      </c>
      <c r="C72" s="46" t="str">
        <f>IF(B72&lt;0,"-",(Input!$C$12))</f>
        <v>-</v>
      </c>
      <c r="D72" s="47" t="str">
        <f>IF(B72&lt;=0,"",(-PPMT(Input!$H$16/12,$B$4-B73,$B$4,$F$4)))</f>
        <v/>
      </c>
      <c r="E72" s="47" t="str">
        <f>IF(B72&lt;=0,"",(-IPMT(Input!$H$16/12,$B$4-B73,$B$4,$F$4)))</f>
        <v/>
      </c>
      <c r="F72" s="46" t="str">
        <f t="shared" si="4"/>
        <v/>
      </c>
    </row>
    <row r="73" spans="1:6" x14ac:dyDescent="0.25">
      <c r="A73" s="7">
        <v>69</v>
      </c>
      <c r="B73" s="7">
        <f t="shared" si="5"/>
        <v>-9</v>
      </c>
      <c r="C73" s="46" t="str">
        <f>IF(B73&lt;0,"-",(Input!$C$12))</f>
        <v>-</v>
      </c>
      <c r="D73" s="47" t="str">
        <f>IF(B73&lt;=0,"",(-PPMT(Input!$H$16/12,$B$4-B74,$B$4,$F$4)))</f>
        <v/>
      </c>
      <c r="E73" s="47" t="str">
        <f>IF(B73&lt;=0,"",(-IPMT(Input!$H$16/12,$B$4-B74,$B$4,$F$4)))</f>
        <v/>
      </c>
      <c r="F73" s="46" t="str">
        <f t="shared" si="4"/>
        <v/>
      </c>
    </row>
    <row r="74" spans="1:6" x14ac:dyDescent="0.25">
      <c r="A74" s="7">
        <v>70</v>
      </c>
      <c r="B74" s="7">
        <f t="shared" si="5"/>
        <v>-10</v>
      </c>
      <c r="C74" s="46" t="str">
        <f>IF(B74&lt;0,"-",(Input!$C$12))</f>
        <v>-</v>
      </c>
      <c r="D74" s="47" t="str">
        <f>IF(B74&lt;=0,"",(-PPMT(Input!$H$16/12,$B$4-B75,$B$4,$F$4)))</f>
        <v/>
      </c>
      <c r="E74" s="47" t="str">
        <f>IF(B74&lt;=0,"",(-IPMT(Input!$H$16/12,$B$4-B75,$B$4,$F$4)))</f>
        <v/>
      </c>
      <c r="F74" s="46" t="str">
        <f t="shared" si="4"/>
        <v/>
      </c>
    </row>
    <row r="75" spans="1:6" x14ac:dyDescent="0.25">
      <c r="A75" s="7">
        <v>71</v>
      </c>
      <c r="B75" s="7">
        <f t="shared" si="5"/>
        <v>-11</v>
      </c>
      <c r="C75" s="46" t="str">
        <f>IF(B75&lt;0,"-",(Input!$C$12))</f>
        <v>-</v>
      </c>
      <c r="D75" s="47" t="str">
        <f>IF(B75&lt;=0,"",(-PPMT(Input!$H$16/12,$B$4-B76,$B$4,$F$4)))</f>
        <v/>
      </c>
      <c r="E75" s="47" t="str">
        <f>IF(B75&lt;=0,"",(-IPMT(Input!$H$16/12,$B$4-B76,$B$4,$F$4)))</f>
        <v/>
      </c>
      <c r="F75" s="46" t="str">
        <f t="shared" si="4"/>
        <v/>
      </c>
    </row>
    <row r="76" spans="1:6" x14ac:dyDescent="0.25">
      <c r="A76" s="7">
        <v>72</v>
      </c>
      <c r="B76" s="7">
        <f t="shared" si="5"/>
        <v>-12</v>
      </c>
      <c r="C76" s="46" t="str">
        <f>IF(B76&lt;0,"-",(Input!$C$12))</f>
        <v>-</v>
      </c>
      <c r="D76" s="47" t="str">
        <f>IF(B76&lt;=0,"",(-PPMT(Input!$H$16/12,$B$4-B77,$B$4,$F$4)))</f>
        <v/>
      </c>
      <c r="E76" s="47" t="str">
        <f>IF(B76&lt;=0,"",(-IPMT(Input!$H$16/12,$B$4-B77,$B$4,$F$4)))</f>
        <v/>
      </c>
      <c r="F76" s="46" t="str">
        <f t="shared" si="4"/>
        <v/>
      </c>
    </row>
    <row r="77" spans="1:6" x14ac:dyDescent="0.25">
      <c r="A77" s="7">
        <v>73</v>
      </c>
      <c r="B77" s="7">
        <f t="shared" si="5"/>
        <v>-13</v>
      </c>
      <c r="C77" s="46" t="str">
        <f>IF(B77&lt;0,"-",(Input!$C$12))</f>
        <v>-</v>
      </c>
      <c r="D77" s="47" t="str">
        <f>IF(B77&lt;=0,"",(-PPMT(Input!$H$16/12,$B$4-B78,$B$4,$F$4)))</f>
        <v/>
      </c>
      <c r="E77" s="47" t="str">
        <f>IF(B77&lt;=0,"",(-IPMT(Input!$H$16/12,$B$4-B78,$B$4,$F$4)))</f>
        <v/>
      </c>
      <c r="F77" s="46" t="str">
        <f t="shared" si="4"/>
        <v/>
      </c>
    </row>
    <row r="78" spans="1:6" x14ac:dyDescent="0.25">
      <c r="A78" s="7">
        <v>74</v>
      </c>
      <c r="B78" s="7">
        <f t="shared" si="5"/>
        <v>-14</v>
      </c>
      <c r="C78" s="46" t="str">
        <f>IF(B78&lt;0,"-",(Input!$C$12))</f>
        <v>-</v>
      </c>
      <c r="D78" s="47" t="str">
        <f>IF(B78&lt;=0,"",(-PPMT(Input!$H$16/12,$B$4-B79,$B$4,$F$4)))</f>
        <v/>
      </c>
      <c r="E78" s="47" t="str">
        <f>IF(B78&lt;=0,"",(-IPMT(Input!$H$16/12,$B$4-B79,$B$4,$F$4)))</f>
        <v/>
      </c>
      <c r="F78" s="46" t="str">
        <f t="shared" si="4"/>
        <v/>
      </c>
    </row>
    <row r="79" spans="1:6" x14ac:dyDescent="0.25">
      <c r="A79" s="7">
        <v>75</v>
      </c>
      <c r="B79" s="7">
        <f t="shared" si="5"/>
        <v>-15</v>
      </c>
      <c r="C79" s="46" t="str">
        <f>IF(B79&lt;0,"-",(Input!$C$12))</f>
        <v>-</v>
      </c>
      <c r="D79" s="47" t="str">
        <f>IF(B79&lt;=0,"",(-PPMT(Input!$H$16/12,$B$4-B80,$B$4,$F$4)))</f>
        <v/>
      </c>
      <c r="E79" s="47" t="str">
        <f>IF(B79&lt;=0,"",(-IPMT(Input!$H$16/12,$B$4-B80,$B$4,$F$4)))</f>
        <v/>
      </c>
      <c r="F79" s="46" t="str">
        <f t="shared" si="4"/>
        <v/>
      </c>
    </row>
    <row r="80" spans="1:6" x14ac:dyDescent="0.25">
      <c r="A80" s="7">
        <v>76</v>
      </c>
      <c r="B80" s="7">
        <f t="shared" si="5"/>
        <v>-16</v>
      </c>
      <c r="C80" s="46" t="str">
        <f>IF(B80&lt;0,"-",(Input!$C$12))</f>
        <v>-</v>
      </c>
      <c r="D80" s="47" t="str">
        <f>IF(B80&lt;=0,"",(-PPMT(Input!$H$16/12,$B$4-B81,$B$4,$F$4)))</f>
        <v/>
      </c>
      <c r="E80" s="47" t="str">
        <f>IF(B80&lt;=0,"",(-IPMT(Input!$H$16/12,$B$4-B81,$B$4,$F$4)))</f>
        <v/>
      </c>
      <c r="F80" s="46" t="str">
        <f t="shared" si="4"/>
        <v/>
      </c>
    </row>
    <row r="81" spans="1:6" x14ac:dyDescent="0.25">
      <c r="A81" s="7">
        <v>77</v>
      </c>
      <c r="B81" s="7">
        <f t="shared" si="5"/>
        <v>-17</v>
      </c>
      <c r="C81" s="46" t="str">
        <f>IF(B81&lt;0,"-",(Input!$C$12))</f>
        <v>-</v>
      </c>
      <c r="D81" s="47" t="str">
        <f>IF(B81&lt;=0,"",(-PPMT(Input!$H$16/12,$B$4-B82,$B$4,$F$4)))</f>
        <v/>
      </c>
      <c r="E81" s="47" t="str">
        <f>IF(B81&lt;=0,"",(-IPMT(Input!$H$16/12,$B$4-B82,$B$4,$F$4)))</f>
        <v/>
      </c>
      <c r="F81" s="46" t="str">
        <f t="shared" si="4"/>
        <v/>
      </c>
    </row>
    <row r="82" spans="1:6" x14ac:dyDescent="0.25">
      <c r="A82" s="7">
        <v>78</v>
      </c>
      <c r="B82" s="7">
        <f t="shared" si="5"/>
        <v>-18</v>
      </c>
      <c r="C82" s="46" t="str">
        <f>IF(B82&lt;0,"-",(Input!$C$12))</f>
        <v>-</v>
      </c>
      <c r="D82" s="47" t="str">
        <f>IF(B82&lt;=0,"",(-PPMT(Input!$H$16/12,$B$4-B83,$B$4,$F$4)))</f>
        <v/>
      </c>
      <c r="E82" s="47" t="str">
        <f>IF(B82&lt;=0,"",(-IPMT(Input!$H$16/12,$B$4-B83,$B$4,$F$4)))</f>
        <v/>
      </c>
      <c r="F82" s="46" t="str">
        <f t="shared" si="4"/>
        <v/>
      </c>
    </row>
    <row r="83" spans="1:6" x14ac:dyDescent="0.25">
      <c r="A83" s="7">
        <v>79</v>
      </c>
      <c r="B83" s="7">
        <f t="shared" si="5"/>
        <v>-19</v>
      </c>
      <c r="C83" s="46" t="str">
        <f>IF(B83&lt;0,"-",(Input!$C$12))</f>
        <v>-</v>
      </c>
      <c r="D83" s="47" t="str">
        <f>IF(B83&lt;=0,"",(-PPMT(Input!$H$16/12,$B$4-B84,$B$4,$F$4)))</f>
        <v/>
      </c>
      <c r="E83" s="47" t="str">
        <f>IF(B83&lt;=0,"",(-IPMT(Input!$H$16/12,$B$4-B84,$B$4,$F$4)))</f>
        <v/>
      </c>
      <c r="F83" s="46" t="str">
        <f t="shared" si="4"/>
        <v/>
      </c>
    </row>
    <row r="84" spans="1:6" x14ac:dyDescent="0.25">
      <c r="A84" s="7">
        <v>80</v>
      </c>
      <c r="B84" s="7">
        <f t="shared" si="5"/>
        <v>-20</v>
      </c>
      <c r="C84" s="46" t="str">
        <f>IF(B84&lt;0,"-",(Input!$C$12))</f>
        <v>-</v>
      </c>
      <c r="D84" s="47" t="str">
        <f>IF(B84&lt;=0,"",(-PPMT(Input!$H$16/12,$B$4-B85,$B$4,$F$4)))</f>
        <v/>
      </c>
      <c r="E84" s="47" t="str">
        <f>IF(B84&lt;=0,"",(-IPMT(Input!$H$16/12,$B$4-B85,$B$4,$F$4)))</f>
        <v/>
      </c>
      <c r="F84" s="46" t="str">
        <f t="shared" si="4"/>
        <v/>
      </c>
    </row>
    <row r="85" spans="1:6" x14ac:dyDescent="0.25">
      <c r="A85" s="7">
        <v>81</v>
      </c>
      <c r="B85" s="7">
        <f t="shared" si="5"/>
        <v>-21</v>
      </c>
      <c r="C85" s="46" t="str">
        <f>IF(B85&lt;0,"-",(Input!$C$12))</f>
        <v>-</v>
      </c>
      <c r="D85" s="47" t="str">
        <f>IF(B85&lt;=0,"",(-PPMT(Input!$H$16/12,$B$4-B86,$B$4,$F$4)))</f>
        <v/>
      </c>
      <c r="E85" s="47" t="str">
        <f>IF(B85&lt;=0,"",(-IPMT(Input!$H$16/12,$B$4-B86,$B$4,$F$4)))</f>
        <v/>
      </c>
      <c r="F85" s="46" t="str">
        <f t="shared" si="4"/>
        <v/>
      </c>
    </row>
    <row r="86" spans="1:6" x14ac:dyDescent="0.25">
      <c r="A86" s="7">
        <v>82</v>
      </c>
      <c r="B86" s="7">
        <f t="shared" si="5"/>
        <v>-22</v>
      </c>
      <c r="C86" s="46" t="str">
        <f>IF(B86&lt;0,"-",(Input!$C$12))</f>
        <v>-</v>
      </c>
      <c r="D86" s="47" t="str">
        <f>IF(B86&lt;=0,"",(-PPMT(Input!$H$16/12,$B$4-B87,$B$4,$F$4)))</f>
        <v/>
      </c>
      <c r="E86" s="47" t="str">
        <f>IF(B86&lt;=0,"",(-IPMT(Input!$H$16/12,$B$4-B87,$B$4,$F$4)))</f>
        <v/>
      </c>
      <c r="F86" s="46" t="str">
        <f t="shared" si="4"/>
        <v/>
      </c>
    </row>
    <row r="87" spans="1:6" x14ac:dyDescent="0.25">
      <c r="A87" s="7">
        <v>83</v>
      </c>
      <c r="B87" s="7">
        <f t="shared" si="5"/>
        <v>-23</v>
      </c>
      <c r="C87" s="46" t="str">
        <f>IF(B87&lt;0,"-",(Input!$C$12))</f>
        <v>-</v>
      </c>
      <c r="D87" s="47" t="str">
        <f>IF(B87&lt;=0,"",(-PPMT(Input!$H$16/12,$B$4-B88,$B$4,$F$4)))</f>
        <v/>
      </c>
      <c r="E87" s="47" t="str">
        <f>IF(B87&lt;=0,"",(-IPMT(Input!$H$16/12,$B$4-B88,$B$4,$F$4)))</f>
        <v/>
      </c>
      <c r="F87" s="46" t="str">
        <f t="shared" si="4"/>
        <v/>
      </c>
    </row>
    <row r="88" spans="1:6" x14ac:dyDescent="0.25">
      <c r="A88" s="7">
        <v>84</v>
      </c>
      <c r="B88" s="7">
        <f t="shared" si="5"/>
        <v>-24</v>
      </c>
      <c r="C88" s="46" t="str">
        <f>IF(B88&lt;0,"-",(Input!$C$12))</f>
        <v>-</v>
      </c>
      <c r="D88" s="47" t="str">
        <f>IF(B88&lt;=0,"",(-PPMT(Input!$H$16/12,$B$4-B89,$B$4,$F$4)))</f>
        <v/>
      </c>
      <c r="E88" s="47" t="str">
        <f>IF(B88&lt;=0,"",(-IPMT(Input!$H$16/12,$B$4-B89,$B$4,$F$4)))</f>
        <v/>
      </c>
      <c r="F88" s="46" t="str">
        <f t="shared" si="4"/>
        <v/>
      </c>
    </row>
    <row r="89" spans="1:6" x14ac:dyDescent="0.25">
      <c r="A89" s="7">
        <v>85</v>
      </c>
      <c r="B89" s="7">
        <f t="shared" si="5"/>
        <v>-25</v>
      </c>
      <c r="C89" s="46" t="str">
        <f>IF(B89&lt;0,"-",(Input!$C$12))</f>
        <v>-</v>
      </c>
      <c r="D89" s="47" t="str">
        <f>IF(B89&lt;=0,"",(-PPMT(Input!$H$16/12,$B$4-B90,$B$4,$F$4)))</f>
        <v/>
      </c>
      <c r="E89" s="47" t="str">
        <f>IF(B89&lt;=0,"",(-IPMT(Input!$H$16/12,$B$4-B90,$B$4,$F$4)))</f>
        <v/>
      </c>
      <c r="F89" s="46" t="str">
        <f t="shared" si="4"/>
        <v/>
      </c>
    </row>
    <row r="90" spans="1:6" x14ac:dyDescent="0.25">
      <c r="A90" s="7">
        <v>86</v>
      </c>
      <c r="B90" s="7">
        <f t="shared" si="5"/>
        <v>-26</v>
      </c>
      <c r="C90" s="46" t="str">
        <f>IF(B90&lt;0,"-",(Input!$C$12))</f>
        <v>-</v>
      </c>
      <c r="D90" s="47" t="str">
        <f>IF(B90&lt;=0,"",(-PPMT(Input!$H$16/12,$B$4-B91,$B$4,$F$4)))</f>
        <v/>
      </c>
      <c r="E90" s="47" t="str">
        <f>IF(B90&lt;=0,"",(-IPMT(Input!$H$16/12,$B$4-B91,$B$4,$F$4)))</f>
        <v/>
      </c>
      <c r="F90" s="46" t="str">
        <f t="shared" si="4"/>
        <v/>
      </c>
    </row>
    <row r="91" spans="1:6" x14ac:dyDescent="0.25">
      <c r="A91" s="7">
        <v>87</v>
      </c>
      <c r="B91" s="7">
        <f t="shared" si="5"/>
        <v>-27</v>
      </c>
      <c r="C91" s="46" t="str">
        <f>IF(B91&lt;0,"-",(Input!$C$12))</f>
        <v>-</v>
      </c>
      <c r="D91" s="47" t="str">
        <f>IF(B91&lt;=0,"",(-PPMT(Input!$H$16/12,$B$4-B92,$B$4,$F$4)))</f>
        <v/>
      </c>
      <c r="E91" s="47" t="str">
        <f>IF(B91&lt;=0,"",(-IPMT(Input!$H$16/12,$B$4-B92,$B$4,$F$4)))</f>
        <v/>
      </c>
      <c r="F91" s="46" t="str">
        <f t="shared" si="4"/>
        <v/>
      </c>
    </row>
    <row r="92" spans="1:6" x14ac:dyDescent="0.25">
      <c r="A92" s="7">
        <v>88</v>
      </c>
      <c r="B92" s="7">
        <f t="shared" si="5"/>
        <v>-28</v>
      </c>
      <c r="C92" s="46" t="str">
        <f>IF(B92&lt;0,"-",(Input!$C$12))</f>
        <v>-</v>
      </c>
      <c r="D92" s="47" t="str">
        <f>IF(B92&lt;=0,"",(-PPMT(Input!$H$16/12,$B$4-B93,$B$4,$F$4)))</f>
        <v/>
      </c>
      <c r="E92" s="47" t="str">
        <f>IF(B92&lt;=0,"",(-IPMT(Input!$H$16/12,$B$4-B93,$B$4,$F$4)))</f>
        <v/>
      </c>
      <c r="F92" s="46" t="str">
        <f t="shared" si="4"/>
        <v/>
      </c>
    </row>
    <row r="93" spans="1:6" x14ac:dyDescent="0.25">
      <c r="A93" s="7">
        <v>89</v>
      </c>
      <c r="B93" s="7">
        <f t="shared" si="5"/>
        <v>-29</v>
      </c>
      <c r="C93" s="46" t="str">
        <f>IF(B93&lt;0,"-",(Input!$C$12))</f>
        <v>-</v>
      </c>
      <c r="D93" s="47" t="str">
        <f>IF(B93&lt;=0,"",(-PPMT(Input!$H$16/12,$B$4-B94,$B$4,$F$4)))</f>
        <v/>
      </c>
      <c r="E93" s="47" t="str">
        <f>IF(B93&lt;=0,"",(-IPMT(Input!$H$16/12,$B$4-B94,$B$4,$F$4)))</f>
        <v/>
      </c>
      <c r="F93" s="46" t="str">
        <f t="shared" si="4"/>
        <v/>
      </c>
    </row>
    <row r="94" spans="1:6" x14ac:dyDescent="0.25">
      <c r="A94" s="7">
        <v>90</v>
      </c>
      <c r="B94" s="7">
        <f t="shared" si="5"/>
        <v>-30</v>
      </c>
      <c r="C94" s="46" t="str">
        <f>IF(B94&lt;0,"-",(Input!$C$12))</f>
        <v>-</v>
      </c>
      <c r="D94" s="47" t="str">
        <f>IF(B94&lt;=0,"",(-PPMT(Input!$H$16/12,$B$4-B95,$B$4,$F$4)))</f>
        <v/>
      </c>
      <c r="E94" s="47" t="str">
        <f>IF(B94&lt;=0,"",(-IPMT(Input!$H$16/12,$B$4-B95,$B$4,$F$4)))</f>
        <v/>
      </c>
      <c r="F94" s="46" t="str">
        <f t="shared" si="4"/>
        <v/>
      </c>
    </row>
    <row r="95" spans="1:6" x14ac:dyDescent="0.25">
      <c r="A95" s="7">
        <v>91</v>
      </c>
      <c r="B95" s="7">
        <f t="shared" si="5"/>
        <v>-31</v>
      </c>
      <c r="C95" s="46" t="str">
        <f>IF(B95&lt;0,"-",(Input!$C$12))</f>
        <v>-</v>
      </c>
      <c r="D95" s="47" t="str">
        <f>IF(B95&lt;=0,"",(-PPMT(Input!$H$16/12,$B$4-B96,$B$4,$F$4)))</f>
        <v/>
      </c>
      <c r="E95" s="47" t="str">
        <f>IF(B95&lt;=0,"",(-IPMT(Input!$H$16/12,$B$4-B96,$B$4,$F$4)))</f>
        <v/>
      </c>
      <c r="F95" s="46" t="str">
        <f t="shared" si="4"/>
        <v/>
      </c>
    </row>
    <row r="96" spans="1:6" x14ac:dyDescent="0.25">
      <c r="A96" s="7">
        <v>92</v>
      </c>
      <c r="B96" s="7">
        <f t="shared" si="5"/>
        <v>-32</v>
      </c>
      <c r="C96" s="46" t="str">
        <f>IF(B96&lt;0,"-",(Input!$C$12))</f>
        <v>-</v>
      </c>
      <c r="D96" s="47" t="str">
        <f>IF(B96&lt;=0,"",(-PPMT(Input!$H$16/12,$B$4-B97,$B$4,$F$4)))</f>
        <v/>
      </c>
      <c r="E96" s="47" t="str">
        <f>IF(B96&lt;=0,"",(-IPMT(Input!$H$16/12,$B$4-B97,$B$4,$F$4)))</f>
        <v/>
      </c>
      <c r="F96" s="46" t="str">
        <f t="shared" si="4"/>
        <v/>
      </c>
    </row>
    <row r="97" spans="1:6" x14ac:dyDescent="0.25">
      <c r="A97" s="7">
        <v>93</v>
      </c>
      <c r="B97" s="7">
        <f t="shared" si="5"/>
        <v>-33</v>
      </c>
      <c r="C97" s="46" t="str">
        <f>IF(B97&lt;0,"-",(Input!$C$12))</f>
        <v>-</v>
      </c>
      <c r="D97" s="47" t="str">
        <f>IF(B97&lt;=0,"",(-PPMT(Input!$H$16/12,$B$4-B98,$B$4,$F$4)))</f>
        <v/>
      </c>
      <c r="E97" s="47" t="str">
        <f>IF(B97&lt;=0,"",(-IPMT(Input!$H$16/12,$B$4-B98,$B$4,$F$4)))</f>
        <v/>
      </c>
      <c r="F97" s="46" t="str">
        <f t="shared" si="4"/>
        <v/>
      </c>
    </row>
    <row r="98" spans="1:6" x14ac:dyDescent="0.25">
      <c r="A98" s="7">
        <v>94</v>
      </c>
      <c r="B98" s="7">
        <f t="shared" si="5"/>
        <v>-34</v>
      </c>
      <c r="C98" s="46" t="str">
        <f>IF(B98&lt;0,"-",(Input!$C$12))</f>
        <v>-</v>
      </c>
      <c r="D98" s="47" t="str">
        <f>IF(B98&lt;=0,"",(-PPMT(Input!$H$16/12,$B$4-B99,$B$4,$F$4)))</f>
        <v/>
      </c>
      <c r="E98" s="47" t="str">
        <f>IF(B98&lt;=0,"",(-IPMT(Input!$H$16/12,$B$4-B99,$B$4,$F$4)))</f>
        <v/>
      </c>
      <c r="F98" s="46" t="str">
        <f t="shared" si="4"/>
        <v/>
      </c>
    </row>
    <row r="99" spans="1:6" x14ac:dyDescent="0.25">
      <c r="A99" s="7">
        <v>95</v>
      </c>
      <c r="B99" s="7">
        <f t="shared" si="5"/>
        <v>-35</v>
      </c>
      <c r="C99" s="46" t="str">
        <f>IF(B99&lt;0,"-",(Input!$C$12))</f>
        <v>-</v>
      </c>
      <c r="D99" s="47" t="str">
        <f>IF(B99&lt;=0,"",(-PPMT(Input!$H$16/12,$B$4-B100,$B$4,$F$4)))</f>
        <v/>
      </c>
      <c r="E99" s="47" t="str">
        <f>IF(B99&lt;=0,"",(-IPMT(Input!$H$16/12,$B$4-B100,$B$4,$F$4)))</f>
        <v/>
      </c>
      <c r="F99" s="46" t="str">
        <f t="shared" si="4"/>
        <v/>
      </c>
    </row>
    <row r="100" spans="1:6" x14ac:dyDescent="0.25">
      <c r="A100" s="7">
        <v>96</v>
      </c>
      <c r="B100" s="7">
        <f t="shared" si="5"/>
        <v>-36</v>
      </c>
      <c r="C100" s="46" t="str">
        <f>IF(B100&lt;0,"-",(Input!$C$12))</f>
        <v>-</v>
      </c>
      <c r="D100" s="47" t="str">
        <f>IF(B100&lt;=0,"",(-PPMT(Input!$H$16/12,$B$4-B101,$B$4,$F$4)))</f>
        <v/>
      </c>
      <c r="E100" s="47" t="str">
        <f>IF(B100&lt;=0,"",(-IPMT(Input!$H$16/12,$B$4-B101,$B$4,$F$4)))</f>
        <v/>
      </c>
      <c r="F100" s="46" t="str">
        <f t="shared" si="4"/>
        <v/>
      </c>
    </row>
    <row r="101" spans="1:6" x14ac:dyDescent="0.25">
      <c r="A101" s="7">
        <v>97</v>
      </c>
      <c r="B101" s="7">
        <f t="shared" si="5"/>
        <v>-37</v>
      </c>
      <c r="C101" s="46" t="str">
        <f>IF(B101&lt;0,"-",(Input!$C$12))</f>
        <v>-</v>
      </c>
      <c r="D101" s="47" t="str">
        <f>IF(B101&lt;=0,"",(-PPMT(Input!$H$16/12,$B$4-B102,$B$4,$F$4)))</f>
        <v/>
      </c>
      <c r="E101" s="47" t="str">
        <f>IF(B101&lt;=0,"",(-IPMT(Input!$H$16/12,$B$4-B102,$B$4,$F$4)))</f>
        <v/>
      </c>
      <c r="F101" s="46" t="str">
        <f t="shared" si="4"/>
        <v/>
      </c>
    </row>
    <row r="102" spans="1:6" x14ac:dyDescent="0.25">
      <c r="A102" s="7">
        <v>98</v>
      </c>
      <c r="B102" s="7">
        <f t="shared" si="5"/>
        <v>-38</v>
      </c>
      <c r="C102" s="46" t="str">
        <f>IF(B102&lt;0,"-",(Input!$C$12))</f>
        <v>-</v>
      </c>
      <c r="D102" s="47" t="str">
        <f>IF(B102&lt;=0,"",(-PPMT(Input!$H$16/12,$B$4-B103,$B$4,$F$4)))</f>
        <v/>
      </c>
      <c r="E102" s="47" t="str">
        <f>IF(B102&lt;=0,"",(-IPMT(Input!$H$16/12,$B$4-B103,$B$4,$F$4)))</f>
        <v/>
      </c>
      <c r="F102" s="46" t="str">
        <f t="shared" si="4"/>
        <v/>
      </c>
    </row>
    <row r="103" spans="1:6" x14ac:dyDescent="0.25">
      <c r="A103" s="7">
        <v>99</v>
      </c>
      <c r="B103" s="7">
        <f t="shared" si="5"/>
        <v>-39</v>
      </c>
      <c r="C103" s="46" t="str">
        <f>IF(B103&lt;0,"-",(Input!$C$12))</f>
        <v>-</v>
      </c>
      <c r="D103" s="47" t="str">
        <f>IF(B103&lt;=0,"",(-PPMT(Input!$H$16/12,$B$4-B104,$B$4,$F$4)))</f>
        <v/>
      </c>
      <c r="E103" s="47" t="str">
        <f>IF(B103&lt;=0,"",(-IPMT(Input!$H$16/12,$B$4-B104,$B$4,$F$4)))</f>
        <v/>
      </c>
      <c r="F103" s="46" t="str">
        <f t="shared" si="4"/>
        <v/>
      </c>
    </row>
    <row r="104" spans="1:6" x14ac:dyDescent="0.25">
      <c r="A104" s="7">
        <v>100</v>
      </c>
      <c r="B104" s="7">
        <f t="shared" si="5"/>
        <v>-40</v>
      </c>
      <c r="C104" s="46" t="str">
        <f>IF(B104&lt;0,"-",(Input!$C$12))</f>
        <v>-</v>
      </c>
      <c r="D104" s="47" t="str">
        <f>IF(B104&lt;=0,"",(-PPMT(Input!$H$16/12,$B$4-B105,$B$4,$F$4)))</f>
        <v/>
      </c>
      <c r="E104" s="47" t="str">
        <f>IF(B104&lt;=0,"",(-IPMT(Input!$H$16/12,$B$4-B105,$B$4,$F$4)))</f>
        <v/>
      </c>
      <c r="F104" s="46" t="str">
        <f t="shared" si="4"/>
        <v/>
      </c>
    </row>
    <row r="105" spans="1:6" x14ac:dyDescent="0.25">
      <c r="A105" s="7">
        <v>101</v>
      </c>
      <c r="B105" s="7">
        <f t="shared" si="5"/>
        <v>-41</v>
      </c>
      <c r="C105" s="46" t="str">
        <f>IF(B105&lt;0,"-",(Input!$C$12))</f>
        <v>-</v>
      </c>
      <c r="D105" s="47" t="str">
        <f>IF(B105&lt;=0,"",(-PPMT(Input!$H$16/12,$B$4-B106,$B$4,$F$4)))</f>
        <v/>
      </c>
      <c r="E105" s="47" t="str">
        <f>IF(B105&lt;=0,"",(-IPMT(Input!$H$16/12,$B$4-B106,$B$4,$F$4)))</f>
        <v/>
      </c>
      <c r="F105" s="46" t="str">
        <f t="shared" si="4"/>
        <v/>
      </c>
    </row>
    <row r="106" spans="1:6" x14ac:dyDescent="0.25">
      <c r="A106" s="7">
        <v>102</v>
      </c>
      <c r="B106" s="7">
        <f t="shared" si="5"/>
        <v>-42</v>
      </c>
      <c r="C106" s="46" t="str">
        <f>IF(B106&lt;0,"-",(Input!$C$12))</f>
        <v>-</v>
      </c>
      <c r="D106" s="47" t="str">
        <f>IF(B106&lt;=0,"",(-PPMT(Input!$H$16/12,$B$4-B107,$B$4,$F$4)))</f>
        <v/>
      </c>
      <c r="E106" s="47" t="str">
        <f>IF(B106&lt;=0,"",(-IPMT(Input!$H$16/12,$B$4-B107,$B$4,$F$4)))</f>
        <v/>
      </c>
      <c r="F106" s="46" t="str">
        <f t="shared" si="4"/>
        <v/>
      </c>
    </row>
    <row r="107" spans="1:6" x14ac:dyDescent="0.25">
      <c r="A107" s="7">
        <v>103</v>
      </c>
      <c r="B107" s="7">
        <f t="shared" si="5"/>
        <v>-43</v>
      </c>
      <c r="C107" s="46" t="str">
        <f>IF(B107&lt;0,"-",(Input!$C$12))</f>
        <v>-</v>
      </c>
      <c r="D107" s="47" t="str">
        <f>IF(B107&lt;=0,"",(-PPMT(Input!$H$16/12,$B$4-B108,$B$4,$F$4)))</f>
        <v/>
      </c>
      <c r="E107" s="47" t="str">
        <f>IF(B107&lt;=0,"",(-IPMT(Input!$H$16/12,$B$4-B108,$B$4,$F$4)))</f>
        <v/>
      </c>
      <c r="F107" s="46" t="str">
        <f t="shared" si="4"/>
        <v/>
      </c>
    </row>
    <row r="108" spans="1:6" x14ac:dyDescent="0.25">
      <c r="A108" s="7">
        <v>104</v>
      </c>
      <c r="B108" s="7">
        <f t="shared" si="5"/>
        <v>-44</v>
      </c>
      <c r="C108" s="46" t="str">
        <f>IF(B108&lt;0,"-",(Input!$C$12))</f>
        <v>-</v>
      </c>
      <c r="D108" s="47" t="str">
        <f>IF(B108&lt;=0,"",(-PPMT(Input!$H$16/12,$B$4-B109,$B$4,$F$4)))</f>
        <v/>
      </c>
      <c r="E108" s="47" t="str">
        <f>IF(B108&lt;=0,"",(-IPMT(Input!$H$16/12,$B$4-B109,$B$4,$F$4)))</f>
        <v/>
      </c>
      <c r="F108" s="46" t="str">
        <f t="shared" si="4"/>
        <v/>
      </c>
    </row>
    <row r="109" spans="1:6" x14ac:dyDescent="0.25">
      <c r="A109" s="7">
        <v>105</v>
      </c>
      <c r="B109" s="7">
        <f t="shared" si="5"/>
        <v>-45</v>
      </c>
      <c r="C109" s="46" t="str">
        <f>IF(B109&lt;0,"-",(Input!$C$12))</f>
        <v>-</v>
      </c>
      <c r="D109" s="47" t="str">
        <f>IF(B109&lt;=0,"",(-PPMT(Input!$H$16/12,$B$4-B110,$B$4,$F$4)))</f>
        <v/>
      </c>
      <c r="E109" s="47" t="str">
        <f>IF(B109&lt;=0,"",(-IPMT(Input!$H$16/12,$B$4-B110,$B$4,$F$4)))</f>
        <v/>
      </c>
      <c r="F109" s="46" t="str">
        <f t="shared" si="4"/>
        <v/>
      </c>
    </row>
    <row r="110" spans="1:6" x14ac:dyDescent="0.25">
      <c r="A110" s="7">
        <v>106</v>
      </c>
      <c r="B110" s="7">
        <f t="shared" si="5"/>
        <v>-46</v>
      </c>
      <c r="C110" s="46" t="str">
        <f>IF(B110&lt;0,"-",(Input!$C$12))</f>
        <v>-</v>
      </c>
      <c r="D110" s="47" t="str">
        <f>IF(B110&lt;=0,"",(-PPMT(Input!$H$16/12,$B$4-B111,$B$4,$F$4)))</f>
        <v/>
      </c>
      <c r="E110" s="47" t="str">
        <f>IF(B110&lt;=0,"",(-IPMT(Input!$H$16/12,$B$4-B111,$B$4,$F$4)))</f>
        <v/>
      </c>
      <c r="F110" s="46" t="str">
        <f t="shared" si="4"/>
        <v/>
      </c>
    </row>
    <row r="111" spans="1:6" x14ac:dyDescent="0.25">
      <c r="A111" s="7">
        <v>107</v>
      </c>
      <c r="B111" s="7">
        <f t="shared" si="5"/>
        <v>-47</v>
      </c>
      <c r="C111" s="46" t="str">
        <f>IF(B111&lt;0,"-",(Input!$C$12))</f>
        <v>-</v>
      </c>
      <c r="D111" s="47" t="str">
        <f>IF(B111&lt;=0,"",(-PPMT(Input!$H$16/12,$B$4-B112,$B$4,$F$4)))</f>
        <v/>
      </c>
      <c r="E111" s="47" t="str">
        <f>IF(B111&lt;=0,"",(-IPMT(Input!$H$16/12,$B$4-B112,$B$4,$F$4)))</f>
        <v/>
      </c>
      <c r="F111" s="46" t="str">
        <f t="shared" si="4"/>
        <v/>
      </c>
    </row>
    <row r="112" spans="1:6" x14ac:dyDescent="0.25">
      <c r="A112" s="7">
        <v>108</v>
      </c>
      <c r="B112" s="7">
        <f t="shared" si="5"/>
        <v>-48</v>
      </c>
      <c r="C112" s="46" t="str">
        <f>IF(B112&lt;0,"-",(Input!$C$12))</f>
        <v>-</v>
      </c>
      <c r="D112" s="47" t="str">
        <f>IF(B112&lt;=0,"",(-PPMT(Input!$H$16/12,$B$4-B113,$B$4,$F$4)))</f>
        <v/>
      </c>
      <c r="E112" s="47" t="str">
        <f>IF(B112&lt;=0,"",(-IPMT(Input!$H$16/12,$B$4-B113,$B$4,$F$4)))</f>
        <v/>
      </c>
      <c r="F112" s="46" t="str">
        <f t="shared" si="4"/>
        <v/>
      </c>
    </row>
    <row r="113" spans="1:6" x14ac:dyDescent="0.25">
      <c r="A113" s="7">
        <v>109</v>
      </c>
      <c r="B113" s="7">
        <f t="shared" si="5"/>
        <v>-49</v>
      </c>
      <c r="C113" s="46" t="str">
        <f>IF(B113&lt;0,"-",(Input!$C$12))</f>
        <v>-</v>
      </c>
      <c r="D113" s="47" t="str">
        <f>IF(B113&lt;=0,"",(-PPMT(Input!$H$16/12,$B$4-B114,$B$4,$F$4)))</f>
        <v/>
      </c>
      <c r="E113" s="47" t="str">
        <f>IF(B113&lt;=0,"",(-IPMT(Input!$H$16/12,$B$4-B114,$B$4,$F$4)))</f>
        <v/>
      </c>
      <c r="F113" s="46" t="str">
        <f t="shared" si="4"/>
        <v/>
      </c>
    </row>
    <row r="114" spans="1:6" x14ac:dyDescent="0.25">
      <c r="A114" s="7">
        <v>110</v>
      </c>
      <c r="B114" s="7">
        <f t="shared" si="5"/>
        <v>-50</v>
      </c>
      <c r="C114" s="46" t="str">
        <f>IF(B114&lt;0,"-",(Input!$C$12))</f>
        <v>-</v>
      </c>
      <c r="D114" s="47" t="str">
        <f>IF(A114&gt;$B$4,"",(-PPMT(Input!$H$16/12,$B$4-B115,$B$4,$F$4)))</f>
        <v/>
      </c>
      <c r="E114" s="47" t="str">
        <f>IF(B114&lt;=0,"",(-IPMT(Input!$H$16/12,$B$4-B115,$B$4,$F$4)))</f>
        <v/>
      </c>
      <c r="F114" s="46" t="str">
        <f t="shared" si="4"/>
        <v/>
      </c>
    </row>
    <row r="115" spans="1:6" x14ac:dyDescent="0.25">
      <c r="A115" s="7">
        <v>111</v>
      </c>
      <c r="B115" s="7">
        <f t="shared" si="5"/>
        <v>-51</v>
      </c>
      <c r="C115" s="46" t="str">
        <f>IF(B115&lt;0,"-",(Input!$C$12))</f>
        <v>-</v>
      </c>
      <c r="D115" s="47" t="str">
        <f>IF(A115&gt;$B$4,"",(-PPMT(Input!$H$16/12,$B$4-B116,$B$4,$F$4)))</f>
        <v/>
      </c>
      <c r="E115" s="47" t="str">
        <f>IF(B115&lt;=0,"",(-IPMT(Input!$H$16/12,$B$4-B116,$B$4,$F$4)))</f>
        <v/>
      </c>
      <c r="F115" s="46" t="str">
        <f t="shared" si="4"/>
        <v/>
      </c>
    </row>
    <row r="116" spans="1:6" x14ac:dyDescent="0.25">
      <c r="A116" s="7">
        <v>112</v>
      </c>
      <c r="B116" s="7">
        <f t="shared" si="5"/>
        <v>-52</v>
      </c>
      <c r="C116" s="46" t="str">
        <f>IF(B116&lt;0,"-",(Input!$C$12))</f>
        <v>-</v>
      </c>
      <c r="D116" s="47" t="str">
        <f>IF(A116&gt;$B$4,"",(-PPMT(Input!$H$16/12,$B$4-B117,$B$4,$F$4)))</f>
        <v/>
      </c>
      <c r="E116" s="47" t="str">
        <f>IF(B116&lt;=0,"",(-IPMT(Input!$H$16/12,$B$4-B117,$B$4,$F$4)))</f>
        <v/>
      </c>
      <c r="F116" s="46" t="str">
        <f t="shared" si="4"/>
        <v/>
      </c>
    </row>
    <row r="117" spans="1:6" x14ac:dyDescent="0.25">
      <c r="A117" s="7">
        <v>113</v>
      </c>
      <c r="B117" s="7">
        <f t="shared" si="5"/>
        <v>-53</v>
      </c>
      <c r="C117" s="46" t="str">
        <f>IF(B117&lt;0,"-",(Input!$C$12))</f>
        <v>-</v>
      </c>
      <c r="D117" s="47" t="str">
        <f>IF(A117&gt;$B$4,"",(-PPMT(Input!$H$16/12,$B$4-B118,$B$4,$F$4)))</f>
        <v/>
      </c>
      <c r="E117" s="47" t="str">
        <f>IF(B117&lt;=0,"",(-IPMT(Input!$H$16/12,$B$4-B118,$B$4,$F$4)))</f>
        <v/>
      </c>
      <c r="F117" s="46" t="str">
        <f t="shared" si="4"/>
        <v/>
      </c>
    </row>
    <row r="118" spans="1:6" x14ac:dyDescent="0.25">
      <c r="A118" s="7">
        <v>114</v>
      </c>
      <c r="B118" s="7">
        <f t="shared" si="5"/>
        <v>-54</v>
      </c>
      <c r="C118" s="46" t="str">
        <f>IF(B118&lt;0,"-",(Input!$C$12))</f>
        <v>-</v>
      </c>
      <c r="D118" s="47" t="str">
        <f>IF(A118&gt;$B$4,"",(-PPMT(Input!$H$16/12,$B$4-B119,$B$4,$F$4)))</f>
        <v/>
      </c>
      <c r="E118" s="47" t="str">
        <f>IF(B118&lt;=0,"",(-IPMT(Input!$H$16/12,$B$4-B119,$B$4,$F$4)))</f>
        <v/>
      </c>
      <c r="F118" s="46" t="str">
        <f t="shared" si="4"/>
        <v/>
      </c>
    </row>
    <row r="119" spans="1:6" x14ac:dyDescent="0.25">
      <c r="A119" s="7">
        <v>115</v>
      </c>
      <c r="B119" s="7">
        <f t="shared" si="5"/>
        <v>-55</v>
      </c>
      <c r="C119" s="46" t="str">
        <f>IF(B119&lt;0,"-",(Input!$C$12))</f>
        <v>-</v>
      </c>
      <c r="D119" s="47" t="str">
        <f>IF(A119&gt;$B$4,"",(-PPMT(Input!$H$16/12,$B$4-B120,$B$4,$F$4)))</f>
        <v/>
      </c>
      <c r="E119" s="47" t="str">
        <f>IF(B119&lt;=0,"",(-IPMT(Input!$H$16/12,$B$4-B120,$B$4,$F$4)))</f>
        <v/>
      </c>
      <c r="F119" s="46" t="str">
        <f t="shared" si="4"/>
        <v/>
      </c>
    </row>
    <row r="120" spans="1:6" x14ac:dyDescent="0.25">
      <c r="A120" s="7">
        <v>116</v>
      </c>
      <c r="B120" s="7">
        <f t="shared" si="5"/>
        <v>-56</v>
      </c>
      <c r="C120" s="46" t="str">
        <f>IF(B120&lt;0,"-",(Input!$C$12))</f>
        <v>-</v>
      </c>
      <c r="D120" s="47" t="str">
        <f>IF(A120&gt;$B$4,"",(-PPMT(Input!$H$16/12,$B$4-B121,$B$4,$F$4)))</f>
        <v/>
      </c>
      <c r="E120" s="47" t="str">
        <f>IF(B120&lt;=0,"",(-IPMT(Input!$H$16/12,$B$4-B121,$B$4,$F$4)))</f>
        <v/>
      </c>
      <c r="F120" s="46" t="str">
        <f t="shared" si="4"/>
        <v/>
      </c>
    </row>
    <row r="121" spans="1:6" x14ac:dyDescent="0.25">
      <c r="A121" s="7">
        <v>117</v>
      </c>
      <c r="B121" s="7">
        <f t="shared" si="5"/>
        <v>-57</v>
      </c>
      <c r="C121" s="46" t="str">
        <f>IF(B121&lt;0,"-",(Input!$C$12))</f>
        <v>-</v>
      </c>
      <c r="D121" s="47" t="str">
        <f>IF(A121&gt;$B$4,"",(-PPMT(Input!$H$16/12,$B$4-B122,$B$4,$F$4)))</f>
        <v/>
      </c>
      <c r="E121" s="47" t="str">
        <f>IF(B121&lt;=0,"",(-IPMT(Input!$H$16/12,$B$4-B122,$B$4,$F$4)))</f>
        <v/>
      </c>
      <c r="F121" s="46" t="str">
        <f t="shared" si="4"/>
        <v/>
      </c>
    </row>
    <row r="122" spans="1:6" x14ac:dyDescent="0.25">
      <c r="A122" s="7">
        <v>118</v>
      </c>
      <c r="B122" s="7">
        <f t="shared" si="5"/>
        <v>-58</v>
      </c>
      <c r="C122" s="46" t="str">
        <f>IF(B122&lt;0,"-",(Input!$C$12))</f>
        <v>-</v>
      </c>
      <c r="D122" s="47" t="str">
        <f>IF(A122&gt;$B$4,"",(-PPMT(Input!$H$16/12,$B$4-B123,$B$4,$F$4)))</f>
        <v/>
      </c>
      <c r="E122" s="47" t="str">
        <f>IF(B122&lt;=0,"",(-IPMT(Input!$H$16/12,$B$4-B123,$B$4,$F$4)))</f>
        <v/>
      </c>
      <c r="F122" s="46" t="str">
        <f t="shared" si="4"/>
        <v/>
      </c>
    </row>
    <row r="123" spans="1:6" x14ac:dyDescent="0.25">
      <c r="A123" s="7">
        <v>119</v>
      </c>
      <c r="B123" s="7">
        <f t="shared" si="5"/>
        <v>-59</v>
      </c>
      <c r="C123" s="46" t="str">
        <f>IF(B123&lt;0,"-",(Input!$C$12))</f>
        <v>-</v>
      </c>
      <c r="D123" s="47" t="str">
        <f>IF(A123&gt;$B$4,"",(-PPMT(Input!$H$16/12,$B$4-B124,$B$4,$F$4)))</f>
        <v/>
      </c>
      <c r="E123" s="47" t="str">
        <f>IF(B123&lt;=0,"",(-IPMT(Input!$H$16/12,$B$4-B124,$B$4,$F$4)))</f>
        <v/>
      </c>
      <c r="F123" s="46" t="str">
        <f t="shared" si="4"/>
        <v/>
      </c>
    </row>
    <row r="124" spans="1:6" x14ac:dyDescent="0.25">
      <c r="A124" s="7">
        <v>120</v>
      </c>
      <c r="B124" s="7">
        <f t="shared" si="5"/>
        <v>-60</v>
      </c>
      <c r="C124" s="46" t="str">
        <f>IF(B124&lt;0,"-",(Input!$C$12))</f>
        <v>-</v>
      </c>
      <c r="D124" s="47" t="str">
        <f>IF(A124&gt;=$B$4,"",(-PPMT(Input!$H$16/12,$B$4-B125,$B$4,$F$4)))</f>
        <v/>
      </c>
      <c r="E124" s="47" t="str">
        <f>IF(A124&gt;=$B$4,"",(-IPMT(Input!$H$16/12,$B$4-B125,$B$4,$F$4)))</f>
        <v/>
      </c>
      <c r="F124" s="46" t="str">
        <f t="shared" si="4"/>
        <v/>
      </c>
    </row>
    <row r="125" spans="1:6" x14ac:dyDescent="0.25">
      <c r="A125" s="7">
        <v>121</v>
      </c>
      <c r="B125" s="7" t="str">
        <f>IF(A125&gt;$B$4,"",(B124-1))</f>
        <v/>
      </c>
      <c r="C125" s="46" t="str">
        <f>IF(A125&gt;$B$4,"",(Input!$C$12))</f>
        <v/>
      </c>
      <c r="D125" s="47" t="str">
        <f>IF(A125&gt;=$B$4,"",(-PPMT(Input!$H$16/12,$B$4-B126,$B$4,$F$4)))</f>
        <v/>
      </c>
      <c r="E125" s="47" t="str">
        <f>IF(A125&gt;=$B$4,"",(-IPMT(Input!$H$16/12,$B$4-B126,$B$4,$F$4)))</f>
        <v/>
      </c>
      <c r="F125" s="46" t="str">
        <f>IF(A125&gt;$B$4,"",(F124-D124))</f>
        <v/>
      </c>
    </row>
    <row r="126" spans="1:6" x14ac:dyDescent="0.25">
      <c r="A126" s="7">
        <v>122</v>
      </c>
      <c r="B126" s="7" t="str">
        <f t="shared" ref="B126:B189" si="6">IF(A126&gt;$B$4,"",(B125-1))</f>
        <v/>
      </c>
      <c r="C126" s="46" t="str">
        <f>IF(A126&gt;$B$4,"",(Input!$C$12))</f>
        <v/>
      </c>
      <c r="D126" s="47" t="str">
        <f>IF(A126&gt;=$B$4,"",(-PPMT(Input!$H$16/12,$B$4-B127,$B$4,$F$4)))</f>
        <v/>
      </c>
      <c r="E126" s="47" t="str">
        <f>IF(A126&gt;=$B$4,"",(-IPMT(Input!$H$16/12,$B$4-B127,$B$4,$F$4)))</f>
        <v/>
      </c>
      <c r="F126" s="46" t="str">
        <f t="shared" ref="F126:F189" si="7">IF(A126&gt;$B$4,"",(F125-D125))</f>
        <v/>
      </c>
    </row>
    <row r="127" spans="1:6" x14ac:dyDescent="0.25">
      <c r="A127" s="7">
        <v>123</v>
      </c>
      <c r="B127" s="7" t="str">
        <f t="shared" si="6"/>
        <v/>
      </c>
      <c r="C127" s="46" t="str">
        <f>IF(A127&gt;$B$4,"",(Input!$C$12))</f>
        <v/>
      </c>
      <c r="D127" s="47" t="str">
        <f>IF(A127&gt;=$B$4,"",(-PPMT(Input!$H$16/12,$B$4-B128,$B$4,$F$4)))</f>
        <v/>
      </c>
      <c r="E127" s="47" t="str">
        <f>IF(A127&gt;=$B$4,"",(-IPMT(Input!$H$16/12,$B$4-B128,$B$4,$F$4)))</f>
        <v/>
      </c>
      <c r="F127" s="46" t="str">
        <f t="shared" si="7"/>
        <v/>
      </c>
    </row>
    <row r="128" spans="1:6" x14ac:dyDescent="0.25">
      <c r="A128" s="7">
        <v>124</v>
      </c>
      <c r="B128" s="7" t="str">
        <f t="shared" si="6"/>
        <v/>
      </c>
      <c r="C128" s="46" t="str">
        <f>IF(A128&gt;$B$4,"",(Input!$C$12))</f>
        <v/>
      </c>
      <c r="D128" s="47" t="str">
        <f>IF(A128&gt;=$B$4,"",(-PPMT(Input!$H$16/12,$B$4-B129,$B$4,$F$4)))</f>
        <v/>
      </c>
      <c r="E128" s="47" t="str">
        <f>IF(A128&gt;=$B$4,"",(-IPMT(Input!$H$16/12,$B$4-B129,$B$4,$F$4)))</f>
        <v/>
      </c>
      <c r="F128" s="46" t="str">
        <f t="shared" si="7"/>
        <v/>
      </c>
    </row>
    <row r="129" spans="1:6" x14ac:dyDescent="0.25">
      <c r="A129" s="7">
        <v>125</v>
      </c>
      <c r="B129" s="7" t="str">
        <f t="shared" si="6"/>
        <v/>
      </c>
      <c r="C129" s="46" t="str">
        <f>IF(A129&gt;$B$4,"",(Input!$C$12))</f>
        <v/>
      </c>
      <c r="D129" s="47" t="str">
        <f>IF(A129&gt;=$B$4,"",(-PPMT(Input!$H$16/12,$B$4-B130,$B$4,$F$4)))</f>
        <v/>
      </c>
      <c r="E129" s="47" t="str">
        <f>IF(A129&gt;=$B$4,"",(-IPMT(Input!$H$16/12,$B$4-B130,$B$4,$F$4)))</f>
        <v/>
      </c>
      <c r="F129" s="46" t="str">
        <f t="shared" si="7"/>
        <v/>
      </c>
    </row>
    <row r="130" spans="1:6" x14ac:dyDescent="0.25">
      <c r="A130" s="7">
        <v>126</v>
      </c>
      <c r="B130" s="7" t="str">
        <f t="shared" si="6"/>
        <v/>
      </c>
      <c r="C130" s="46" t="str">
        <f>IF(A130&gt;$B$4,"",(Input!$C$12))</f>
        <v/>
      </c>
      <c r="D130" s="47" t="str">
        <f>IF(A130&gt;=$B$4,"",(-PPMT(Input!$H$16/12,$B$4-B131,$B$4,$F$4)))</f>
        <v/>
      </c>
      <c r="E130" s="47" t="str">
        <f>IF(A130&gt;=$B$4,"",(-IPMT(Input!$H$16/12,$B$4-B131,$B$4,$F$4)))</f>
        <v/>
      </c>
      <c r="F130" s="46" t="str">
        <f t="shared" si="7"/>
        <v/>
      </c>
    </row>
    <row r="131" spans="1:6" x14ac:dyDescent="0.25">
      <c r="A131" s="7">
        <v>127</v>
      </c>
      <c r="B131" s="7" t="str">
        <f t="shared" si="6"/>
        <v/>
      </c>
      <c r="C131" s="46" t="str">
        <f>IF(A131&gt;$B$4,"",(Input!$C$12))</f>
        <v/>
      </c>
      <c r="D131" s="47" t="str">
        <f>IF(A131&gt;=$B$4,"",(-PPMT(Input!$H$16/12,$B$4-B132,$B$4,$F$4)))</f>
        <v/>
      </c>
      <c r="E131" s="47" t="str">
        <f>IF(A131&gt;=$B$4,"",(-IPMT(Input!$H$16/12,$B$4-B132,$B$4,$F$4)))</f>
        <v/>
      </c>
      <c r="F131" s="46" t="str">
        <f t="shared" si="7"/>
        <v/>
      </c>
    </row>
    <row r="132" spans="1:6" x14ac:dyDescent="0.25">
      <c r="A132" s="7">
        <v>128</v>
      </c>
      <c r="B132" s="7" t="str">
        <f t="shared" si="6"/>
        <v/>
      </c>
      <c r="C132" s="46" t="str">
        <f>IF(A132&gt;$B$4,"",(Input!$C$12))</f>
        <v/>
      </c>
      <c r="D132" s="47" t="str">
        <f>IF(A132&gt;=$B$4,"",(-PPMT(Input!$H$16/12,$B$4-B133,$B$4,$F$4)))</f>
        <v/>
      </c>
      <c r="E132" s="47" t="str">
        <f>IF(A132&gt;=$B$4,"",(-IPMT(Input!$H$16/12,$B$4-B133,$B$4,$F$4)))</f>
        <v/>
      </c>
      <c r="F132" s="46" t="str">
        <f t="shared" si="7"/>
        <v/>
      </c>
    </row>
    <row r="133" spans="1:6" x14ac:dyDescent="0.25">
      <c r="A133" s="7">
        <v>129</v>
      </c>
      <c r="B133" s="7" t="str">
        <f t="shared" si="6"/>
        <v/>
      </c>
      <c r="C133" s="46" t="str">
        <f>IF(A133&gt;$B$4,"",(Input!$C$12))</f>
        <v/>
      </c>
      <c r="D133" s="47" t="str">
        <f>IF(A133&gt;=$B$4,"",(-PPMT(Input!$H$16/12,$B$4-B134,$B$4,$F$4)))</f>
        <v/>
      </c>
      <c r="E133" s="47" t="str">
        <f>IF(A133&gt;=$B$4,"",(-IPMT(Input!$H$16/12,$B$4-B134,$B$4,$F$4)))</f>
        <v/>
      </c>
      <c r="F133" s="46" t="str">
        <f t="shared" si="7"/>
        <v/>
      </c>
    </row>
    <row r="134" spans="1:6" x14ac:dyDescent="0.25">
      <c r="A134" s="7">
        <v>130</v>
      </c>
      <c r="B134" s="7" t="str">
        <f t="shared" si="6"/>
        <v/>
      </c>
      <c r="C134" s="46" t="str">
        <f>IF(A134&gt;$B$4,"",(Input!$C$12))</f>
        <v/>
      </c>
      <c r="D134" s="47" t="str">
        <f>IF(A134&gt;=$B$4,"",(-PPMT(Input!$H$16/12,$B$4-B135,$B$4,$F$4)))</f>
        <v/>
      </c>
      <c r="E134" s="47" t="str">
        <f>IF(A134&gt;=$B$4,"",(-IPMT(Input!$H$16/12,$B$4-B135,$B$4,$F$4)))</f>
        <v/>
      </c>
      <c r="F134" s="46" t="str">
        <f t="shared" si="7"/>
        <v/>
      </c>
    </row>
    <row r="135" spans="1:6" x14ac:dyDescent="0.25">
      <c r="A135" s="7">
        <v>131</v>
      </c>
      <c r="B135" s="7" t="str">
        <f t="shared" si="6"/>
        <v/>
      </c>
      <c r="C135" s="46" t="str">
        <f>IF(A135&gt;$B$4,"",(Input!$C$12))</f>
        <v/>
      </c>
      <c r="D135" s="47" t="str">
        <f>IF(A135&gt;=$B$4,"",(-PPMT(Input!$H$16/12,$B$4-B136,$B$4,$F$4)))</f>
        <v/>
      </c>
      <c r="E135" s="47" t="str">
        <f>IF(A135&gt;=$B$4,"",(-IPMT(Input!$H$16/12,$B$4-B136,$B$4,$F$4)))</f>
        <v/>
      </c>
      <c r="F135" s="46" t="str">
        <f t="shared" si="7"/>
        <v/>
      </c>
    </row>
    <row r="136" spans="1:6" x14ac:dyDescent="0.25">
      <c r="A136" s="7">
        <v>132</v>
      </c>
      <c r="B136" s="7" t="str">
        <f t="shared" si="6"/>
        <v/>
      </c>
      <c r="C136" s="46" t="str">
        <f>IF(A136&gt;$B$4,"",(Input!$C$12))</f>
        <v/>
      </c>
      <c r="D136" s="47" t="str">
        <f>IF(A136&gt;=$B$4,"",(-PPMT(Input!$H$16/12,$B$4-B137,$B$4,$F$4)))</f>
        <v/>
      </c>
      <c r="E136" s="47" t="str">
        <f>IF(A136&gt;=$B$4,"",(-IPMT(Input!$H$16/12,$B$4-B137,$B$4,$F$4)))</f>
        <v/>
      </c>
      <c r="F136" s="46" t="str">
        <f t="shared" si="7"/>
        <v/>
      </c>
    </row>
    <row r="137" spans="1:6" x14ac:dyDescent="0.25">
      <c r="A137" s="7">
        <v>133</v>
      </c>
      <c r="B137" s="7" t="str">
        <f t="shared" si="6"/>
        <v/>
      </c>
      <c r="C137" s="46" t="str">
        <f>IF(A137&gt;$B$4,"",(Input!$C$12))</f>
        <v/>
      </c>
      <c r="D137" s="47" t="str">
        <f>IF(A137&gt;=$B$4,"",(-PPMT(Input!$H$16/12,$B$4-B138,$B$4,$F$4)))</f>
        <v/>
      </c>
      <c r="E137" s="47" t="str">
        <f>IF(A137&gt;=$B$4,"",(-IPMT(Input!$H$16/12,$B$4-B138,$B$4,$F$4)))</f>
        <v/>
      </c>
      <c r="F137" s="46" t="str">
        <f t="shared" si="7"/>
        <v/>
      </c>
    </row>
    <row r="138" spans="1:6" x14ac:dyDescent="0.25">
      <c r="A138" s="7">
        <v>134</v>
      </c>
      <c r="B138" s="7" t="str">
        <f t="shared" si="6"/>
        <v/>
      </c>
      <c r="C138" s="46" t="str">
        <f>IF(A138&gt;$B$4,"",(Input!$C$12))</f>
        <v/>
      </c>
      <c r="D138" s="47" t="str">
        <f>IF(A138&gt;=$B$4,"",(-PPMT(Input!$H$16/12,$B$4-B139,$B$4,$F$4)))</f>
        <v/>
      </c>
      <c r="E138" s="47" t="str">
        <f>IF(A138&gt;=$B$4,"",(-IPMT(Input!$H$16/12,$B$4-B139,$B$4,$F$4)))</f>
        <v/>
      </c>
      <c r="F138" s="46" t="str">
        <f t="shared" si="7"/>
        <v/>
      </c>
    </row>
    <row r="139" spans="1:6" x14ac:dyDescent="0.25">
      <c r="A139" s="7">
        <v>135</v>
      </c>
      <c r="B139" s="7" t="str">
        <f t="shared" si="6"/>
        <v/>
      </c>
      <c r="C139" s="46" t="str">
        <f>IF(A139&gt;$B$4,"",(Input!$C$12))</f>
        <v/>
      </c>
      <c r="D139" s="47" t="str">
        <f>IF(A139&gt;=$B$4,"",(-PPMT(Input!$H$16/12,$B$4-B140,$B$4,$F$4)))</f>
        <v/>
      </c>
      <c r="E139" s="47" t="str">
        <f>IF(A139&gt;=$B$4,"",(-IPMT(Input!$H$16/12,$B$4-B140,$B$4,$F$4)))</f>
        <v/>
      </c>
      <c r="F139" s="46" t="str">
        <f t="shared" si="7"/>
        <v/>
      </c>
    </row>
    <row r="140" spans="1:6" x14ac:dyDescent="0.25">
      <c r="A140" s="7">
        <v>136</v>
      </c>
      <c r="B140" s="7" t="str">
        <f t="shared" si="6"/>
        <v/>
      </c>
      <c r="C140" s="46" t="str">
        <f>IF(A140&gt;$B$4,"",(Input!$C$12))</f>
        <v/>
      </c>
      <c r="D140" s="47" t="str">
        <f>IF(A140&gt;=$B$4,"",(-PPMT(Input!$H$16/12,$B$4-B141,$B$4,$F$4)))</f>
        <v/>
      </c>
      <c r="E140" s="47" t="str">
        <f>IF(A140&gt;=$B$4,"",(-IPMT(Input!$H$16/12,$B$4-B141,$B$4,$F$4)))</f>
        <v/>
      </c>
      <c r="F140" s="46" t="str">
        <f t="shared" si="7"/>
        <v/>
      </c>
    </row>
    <row r="141" spans="1:6" x14ac:dyDescent="0.25">
      <c r="A141" s="7">
        <v>137</v>
      </c>
      <c r="B141" s="7" t="str">
        <f t="shared" si="6"/>
        <v/>
      </c>
      <c r="C141" s="46" t="str">
        <f>IF(A141&gt;$B$4,"",(Input!$C$12))</f>
        <v/>
      </c>
      <c r="D141" s="47" t="str">
        <f>IF(A141&gt;=$B$4,"",(-PPMT(Input!$H$16/12,$B$4-B142,$B$4,$F$4)))</f>
        <v/>
      </c>
      <c r="E141" s="47" t="str">
        <f>IF(A141&gt;=$B$4,"",(-IPMT(Input!$H$16/12,$B$4-B142,$B$4,$F$4)))</f>
        <v/>
      </c>
      <c r="F141" s="46" t="str">
        <f t="shared" si="7"/>
        <v/>
      </c>
    </row>
    <row r="142" spans="1:6" x14ac:dyDescent="0.25">
      <c r="A142" s="7">
        <v>138</v>
      </c>
      <c r="B142" s="7" t="str">
        <f t="shared" si="6"/>
        <v/>
      </c>
      <c r="C142" s="46" t="str">
        <f>IF(A142&gt;$B$4,"",(Input!$C$12))</f>
        <v/>
      </c>
      <c r="D142" s="47" t="str">
        <f>IF(A142&gt;=$B$4,"",(-PPMT(Input!$H$16/12,$B$4-B143,$B$4,$F$4)))</f>
        <v/>
      </c>
      <c r="E142" s="47" t="str">
        <f>IF(A142&gt;=$B$4,"",(-IPMT(Input!$H$16/12,$B$4-B143,$B$4,$F$4)))</f>
        <v/>
      </c>
      <c r="F142" s="46" t="str">
        <f t="shared" si="7"/>
        <v/>
      </c>
    </row>
    <row r="143" spans="1:6" x14ac:dyDescent="0.25">
      <c r="A143" s="7">
        <v>139</v>
      </c>
      <c r="B143" s="7" t="str">
        <f t="shared" si="6"/>
        <v/>
      </c>
      <c r="C143" s="46" t="str">
        <f>IF(A143&gt;$B$4,"",(Input!$C$12))</f>
        <v/>
      </c>
      <c r="D143" s="47" t="str">
        <f>IF(A143&gt;=$B$4,"",(-PPMT(Input!$H$16/12,$B$4-B144,$B$4,$F$4)))</f>
        <v/>
      </c>
      <c r="E143" s="47" t="str">
        <f>IF(A143&gt;=$B$4,"",(-IPMT(Input!$H$16/12,$B$4-B144,$B$4,$F$4)))</f>
        <v/>
      </c>
      <c r="F143" s="46" t="str">
        <f t="shared" si="7"/>
        <v/>
      </c>
    </row>
    <row r="144" spans="1:6" x14ac:dyDescent="0.25">
      <c r="A144" s="7">
        <v>140</v>
      </c>
      <c r="B144" s="7" t="str">
        <f t="shared" si="6"/>
        <v/>
      </c>
      <c r="C144" s="46" t="str">
        <f>IF(A144&gt;$B$4,"",(Input!$C$12))</f>
        <v/>
      </c>
      <c r="D144" s="47" t="str">
        <f>IF(A144&gt;=$B$4,"",(-PPMT(Input!$H$16/12,$B$4-B145,$B$4,$F$4)))</f>
        <v/>
      </c>
      <c r="E144" s="47" t="str">
        <f>IF(A144&gt;=$B$4,"",(-IPMT(Input!$H$16/12,$B$4-B145,$B$4,$F$4)))</f>
        <v/>
      </c>
      <c r="F144" s="46" t="str">
        <f t="shared" si="7"/>
        <v/>
      </c>
    </row>
    <row r="145" spans="1:6" x14ac:dyDescent="0.25">
      <c r="A145" s="7">
        <v>141</v>
      </c>
      <c r="B145" s="7" t="str">
        <f t="shared" si="6"/>
        <v/>
      </c>
      <c r="C145" s="46" t="str">
        <f>IF(A145&gt;$B$4,"",(Input!$C$12))</f>
        <v/>
      </c>
      <c r="D145" s="47" t="str">
        <f>IF(A145&gt;=$B$4,"",(-PPMT(Input!$H$16/12,$B$4-B146,$B$4,$F$4)))</f>
        <v/>
      </c>
      <c r="E145" s="47" t="str">
        <f>IF(A145&gt;=$B$4,"",(-IPMT(Input!$H$16/12,$B$4-B146,$B$4,$F$4)))</f>
        <v/>
      </c>
      <c r="F145" s="46" t="str">
        <f t="shared" si="7"/>
        <v/>
      </c>
    </row>
    <row r="146" spans="1:6" x14ac:dyDescent="0.25">
      <c r="A146" s="7">
        <v>142</v>
      </c>
      <c r="B146" s="7" t="str">
        <f t="shared" si="6"/>
        <v/>
      </c>
      <c r="C146" s="46" t="str">
        <f>IF(A146&gt;$B$4,"",(Input!$C$12))</f>
        <v/>
      </c>
      <c r="D146" s="47" t="str">
        <f>IF(A146&gt;=$B$4,"",(-PPMT(Input!$H$16/12,$B$4-B147,$B$4,$F$4)))</f>
        <v/>
      </c>
      <c r="E146" s="47" t="str">
        <f>IF(A146&gt;=$B$4,"",(-IPMT(Input!$H$16/12,$B$4-B147,$B$4,$F$4)))</f>
        <v/>
      </c>
      <c r="F146" s="46" t="str">
        <f t="shared" si="7"/>
        <v/>
      </c>
    </row>
    <row r="147" spans="1:6" x14ac:dyDescent="0.25">
      <c r="A147" s="7">
        <v>143</v>
      </c>
      <c r="B147" s="7" t="str">
        <f t="shared" si="6"/>
        <v/>
      </c>
      <c r="C147" s="46" t="str">
        <f>IF(A147&gt;$B$4,"",(Input!$C$12))</f>
        <v/>
      </c>
      <c r="D147" s="47" t="str">
        <f>IF(A147&gt;=$B$4,"",(-PPMT(Input!$H$16/12,$B$4-B148,$B$4,$F$4)))</f>
        <v/>
      </c>
      <c r="E147" s="47" t="str">
        <f>IF(A147&gt;=$B$4,"",(-IPMT(Input!$H$16/12,$B$4-B148,$B$4,$F$4)))</f>
        <v/>
      </c>
      <c r="F147" s="46" t="str">
        <f t="shared" si="7"/>
        <v/>
      </c>
    </row>
    <row r="148" spans="1:6" x14ac:dyDescent="0.25">
      <c r="A148" s="7">
        <v>144</v>
      </c>
      <c r="B148" s="7" t="str">
        <f t="shared" si="6"/>
        <v/>
      </c>
      <c r="C148" s="46" t="str">
        <f>IF(A148&gt;$B$4,"",(Input!$C$12))</f>
        <v/>
      </c>
      <c r="D148" s="47" t="str">
        <f>IF(A148&gt;=$B$4,"",(-PPMT(Input!$H$16/12,$B$4-B149,$B$4,$F$4)))</f>
        <v/>
      </c>
      <c r="E148" s="47" t="str">
        <f>IF(A148&gt;=$B$4,"",(-IPMT(Input!$H$16/12,$B$4-B149,$B$4,$F$4)))</f>
        <v/>
      </c>
      <c r="F148" s="46" t="str">
        <f t="shared" si="7"/>
        <v/>
      </c>
    </row>
    <row r="149" spans="1:6" x14ac:dyDescent="0.25">
      <c r="A149" s="7">
        <v>145</v>
      </c>
      <c r="B149" s="7" t="str">
        <f t="shared" si="6"/>
        <v/>
      </c>
      <c r="C149" s="46" t="str">
        <f>IF(A149&gt;$B$4,"",(Input!$C$12))</f>
        <v/>
      </c>
      <c r="D149" s="47" t="str">
        <f>IF(A149&gt;=$B$4,"",(-PPMT(Input!$H$16/12,$B$4-B150,$B$4,$F$4)))</f>
        <v/>
      </c>
      <c r="E149" s="47" t="str">
        <f>IF(A149&gt;=$B$4,"",(-IPMT(Input!$H$16/12,$B$4-B150,$B$4,$F$4)))</f>
        <v/>
      </c>
      <c r="F149" s="46" t="str">
        <f t="shared" si="7"/>
        <v/>
      </c>
    </row>
    <row r="150" spans="1:6" x14ac:dyDescent="0.25">
      <c r="A150" s="7">
        <v>146</v>
      </c>
      <c r="B150" s="7" t="str">
        <f t="shared" si="6"/>
        <v/>
      </c>
      <c r="C150" s="46" t="str">
        <f>IF(A150&gt;$B$4,"",(Input!$C$12))</f>
        <v/>
      </c>
      <c r="D150" s="47" t="str">
        <f>IF(A150&gt;=$B$4,"",(-PPMT(Input!$H$16/12,$B$4-B151,$B$4,$F$4)))</f>
        <v/>
      </c>
      <c r="E150" s="47" t="str">
        <f>IF(A150&gt;=$B$4,"",(-IPMT(Input!$H$16/12,$B$4-B151,$B$4,$F$4)))</f>
        <v/>
      </c>
      <c r="F150" s="46" t="str">
        <f t="shared" si="7"/>
        <v/>
      </c>
    </row>
    <row r="151" spans="1:6" x14ac:dyDescent="0.25">
      <c r="A151" s="7">
        <v>147</v>
      </c>
      <c r="B151" s="7" t="str">
        <f t="shared" si="6"/>
        <v/>
      </c>
      <c r="C151" s="46" t="str">
        <f>IF(A151&gt;$B$4,"",(Input!$C$12))</f>
        <v/>
      </c>
      <c r="D151" s="47" t="str">
        <f>IF(A151&gt;=$B$4,"",(-PPMT(Input!$H$16/12,$B$4-B152,$B$4,$F$4)))</f>
        <v/>
      </c>
      <c r="E151" s="47" t="str">
        <f>IF(A151&gt;=$B$4,"",(-IPMT(Input!$H$16/12,$B$4-B152,$B$4,$F$4)))</f>
        <v/>
      </c>
      <c r="F151" s="46" t="str">
        <f t="shared" si="7"/>
        <v/>
      </c>
    </row>
    <row r="152" spans="1:6" x14ac:dyDescent="0.25">
      <c r="A152" s="7">
        <v>148</v>
      </c>
      <c r="B152" s="7" t="str">
        <f t="shared" si="6"/>
        <v/>
      </c>
      <c r="C152" s="46" t="str">
        <f>IF(A152&gt;$B$4,"",(Input!$C$12))</f>
        <v/>
      </c>
      <c r="D152" s="47" t="str">
        <f>IF(A152&gt;=$B$4,"",(-PPMT(Input!$H$16/12,$B$4-B153,$B$4,$F$4)))</f>
        <v/>
      </c>
      <c r="E152" s="47" t="str">
        <f>IF(A152&gt;=$B$4,"",(-IPMT(Input!$H$16/12,$B$4-B153,$B$4,$F$4)))</f>
        <v/>
      </c>
      <c r="F152" s="46" t="str">
        <f t="shared" si="7"/>
        <v/>
      </c>
    </row>
    <row r="153" spans="1:6" x14ac:dyDescent="0.25">
      <c r="A153" s="7">
        <v>149</v>
      </c>
      <c r="B153" s="7" t="str">
        <f t="shared" si="6"/>
        <v/>
      </c>
      <c r="C153" s="46" t="str">
        <f>IF(A153&gt;$B$4,"",(Input!$C$12))</f>
        <v/>
      </c>
      <c r="D153" s="47" t="str">
        <f>IF(A153&gt;=$B$4,"",(-PPMT(Input!$H$16/12,$B$4-B154,$B$4,$F$4)))</f>
        <v/>
      </c>
      <c r="E153" s="47" t="str">
        <f>IF(A153&gt;=$B$4,"",(-IPMT(Input!$H$16/12,$B$4-B154,$B$4,$F$4)))</f>
        <v/>
      </c>
      <c r="F153" s="46" t="str">
        <f t="shared" si="7"/>
        <v/>
      </c>
    </row>
    <row r="154" spans="1:6" x14ac:dyDescent="0.25">
      <c r="A154" s="7">
        <v>150</v>
      </c>
      <c r="B154" s="7" t="str">
        <f t="shared" si="6"/>
        <v/>
      </c>
      <c r="C154" s="46" t="str">
        <f>IF(A154&gt;$B$4,"",(Input!$C$12))</f>
        <v/>
      </c>
      <c r="D154" s="47" t="str">
        <f>IF(A154&gt;=$B$4,"",(-PPMT(Input!$H$16/12,$B$4-B155,$B$4,$F$4)))</f>
        <v/>
      </c>
      <c r="E154" s="47" t="str">
        <f>IF(A154&gt;=$B$4,"",(-IPMT(Input!$H$16/12,$B$4-B155,$B$4,$F$4)))</f>
        <v/>
      </c>
      <c r="F154" s="46" t="str">
        <f t="shared" si="7"/>
        <v/>
      </c>
    </row>
    <row r="155" spans="1:6" x14ac:dyDescent="0.25">
      <c r="A155" s="7">
        <v>151</v>
      </c>
      <c r="B155" s="7" t="str">
        <f t="shared" si="6"/>
        <v/>
      </c>
      <c r="C155" s="46" t="str">
        <f>IF(A155&gt;$B$4,"",(Input!$C$12))</f>
        <v/>
      </c>
      <c r="D155" s="47" t="str">
        <f>IF(A155&gt;=$B$4,"",(-PPMT(Input!$H$16/12,$B$4-B156,$B$4,$F$4)))</f>
        <v/>
      </c>
      <c r="E155" s="47" t="str">
        <f>IF(A155&gt;=$B$4,"",(-IPMT(Input!$H$16/12,$B$4-B156,$B$4,$F$4)))</f>
        <v/>
      </c>
      <c r="F155" s="46" t="str">
        <f t="shared" si="7"/>
        <v/>
      </c>
    </row>
    <row r="156" spans="1:6" x14ac:dyDescent="0.25">
      <c r="A156" s="7">
        <v>152</v>
      </c>
      <c r="B156" s="7" t="str">
        <f t="shared" si="6"/>
        <v/>
      </c>
      <c r="C156" s="46" t="str">
        <f>IF(A156&gt;$B$4,"",(Input!$C$12))</f>
        <v/>
      </c>
      <c r="D156" s="47" t="str">
        <f>IF(A156&gt;=$B$4,"",(-PPMT(Input!$H$16/12,$B$4-B157,$B$4,$F$4)))</f>
        <v/>
      </c>
      <c r="E156" s="47" t="str">
        <f>IF(A156&gt;=$B$4,"",(-IPMT(Input!$H$16/12,$B$4-B157,$B$4,$F$4)))</f>
        <v/>
      </c>
      <c r="F156" s="46" t="str">
        <f t="shared" si="7"/>
        <v/>
      </c>
    </row>
    <row r="157" spans="1:6" x14ac:dyDescent="0.25">
      <c r="A157" s="7">
        <v>153</v>
      </c>
      <c r="B157" s="7" t="str">
        <f t="shared" si="6"/>
        <v/>
      </c>
      <c r="C157" s="46" t="str">
        <f>IF(A157&gt;$B$4,"",(Input!$C$12))</f>
        <v/>
      </c>
      <c r="D157" s="47" t="str">
        <f>IF(A157&gt;=$B$4,"",(-PPMT(Input!$H$16/12,$B$4-B158,$B$4,$F$4)))</f>
        <v/>
      </c>
      <c r="E157" s="47" t="str">
        <f>IF(A157&gt;=$B$4,"",(-IPMT(Input!$H$16/12,$B$4-B158,$B$4,$F$4)))</f>
        <v/>
      </c>
      <c r="F157" s="46" t="str">
        <f t="shared" si="7"/>
        <v/>
      </c>
    </row>
    <row r="158" spans="1:6" x14ac:dyDescent="0.25">
      <c r="A158" s="7">
        <v>154</v>
      </c>
      <c r="B158" s="7" t="str">
        <f t="shared" si="6"/>
        <v/>
      </c>
      <c r="C158" s="46" t="str">
        <f>IF(A158&gt;$B$4,"",(Input!$C$12))</f>
        <v/>
      </c>
      <c r="D158" s="47" t="str">
        <f>IF(A158&gt;=$B$4,"",(-PPMT(Input!$H$16/12,$B$4-B159,$B$4,$F$4)))</f>
        <v/>
      </c>
      <c r="E158" s="47" t="str">
        <f>IF(A158&gt;=$B$4,"",(-IPMT(Input!$H$16/12,$B$4-B159,$B$4,$F$4)))</f>
        <v/>
      </c>
      <c r="F158" s="46" t="str">
        <f t="shared" si="7"/>
        <v/>
      </c>
    </row>
    <row r="159" spans="1:6" x14ac:dyDescent="0.25">
      <c r="A159" s="7">
        <v>155</v>
      </c>
      <c r="B159" s="7" t="str">
        <f t="shared" si="6"/>
        <v/>
      </c>
      <c r="C159" s="46" t="str">
        <f>IF(A159&gt;$B$4,"",(Input!$C$12))</f>
        <v/>
      </c>
      <c r="D159" s="47" t="str">
        <f>IF(A159&gt;=$B$4,"",(-PPMT(Input!$H$16/12,$B$4-B160,$B$4,$F$4)))</f>
        <v/>
      </c>
      <c r="E159" s="47" t="str">
        <f>IF(A159&gt;=$B$4,"",(-IPMT(Input!$H$16/12,$B$4-B160,$B$4,$F$4)))</f>
        <v/>
      </c>
      <c r="F159" s="46" t="str">
        <f t="shared" si="7"/>
        <v/>
      </c>
    </row>
    <row r="160" spans="1:6" x14ac:dyDescent="0.25">
      <c r="A160" s="7">
        <v>156</v>
      </c>
      <c r="B160" s="7" t="str">
        <f t="shared" si="6"/>
        <v/>
      </c>
      <c r="C160" s="46" t="str">
        <f>IF(A160&gt;$B$4,"",(Input!$C$12))</f>
        <v/>
      </c>
      <c r="D160" s="47" t="str">
        <f>IF(A160&gt;=$B$4,"",(-PPMT(Input!$H$16/12,$B$4-B161,$B$4,$F$4)))</f>
        <v/>
      </c>
      <c r="E160" s="47" t="str">
        <f>IF(A160&gt;=$B$4,"",(-IPMT(Input!$H$16/12,$B$4-B161,$B$4,$F$4)))</f>
        <v/>
      </c>
      <c r="F160" s="46" t="str">
        <f t="shared" si="7"/>
        <v/>
      </c>
    </row>
    <row r="161" spans="1:6" x14ac:dyDescent="0.25">
      <c r="A161" s="7">
        <v>157</v>
      </c>
      <c r="B161" s="7" t="str">
        <f t="shared" si="6"/>
        <v/>
      </c>
      <c r="C161" s="46" t="str">
        <f>IF(A161&gt;$B$4,"",(Input!$C$12))</f>
        <v/>
      </c>
      <c r="D161" s="47" t="str">
        <f>IF(A161&gt;=$B$4,"",(-PPMT(Input!$H$16/12,$B$4-B162,$B$4,$F$4)))</f>
        <v/>
      </c>
      <c r="E161" s="47" t="str">
        <f>IF(A161&gt;=$B$4,"",(-IPMT(Input!$H$16/12,$B$4-B162,$B$4,$F$4)))</f>
        <v/>
      </c>
      <c r="F161" s="46" t="str">
        <f t="shared" si="7"/>
        <v/>
      </c>
    </row>
    <row r="162" spans="1:6" x14ac:dyDescent="0.25">
      <c r="A162" s="7">
        <v>158</v>
      </c>
      <c r="B162" s="7" t="str">
        <f t="shared" si="6"/>
        <v/>
      </c>
      <c r="C162" s="46" t="str">
        <f>IF(A162&gt;$B$4,"",(Input!$C$12))</f>
        <v/>
      </c>
      <c r="D162" s="47" t="str">
        <f>IF(A162&gt;=$B$4,"",(-PPMT(Input!$H$16/12,$B$4-B163,$B$4,$F$4)))</f>
        <v/>
      </c>
      <c r="E162" s="47" t="str">
        <f>IF(A162&gt;=$B$4,"",(-IPMT(Input!$H$16/12,$B$4-B163,$B$4,$F$4)))</f>
        <v/>
      </c>
      <c r="F162" s="46" t="str">
        <f t="shared" si="7"/>
        <v/>
      </c>
    </row>
    <row r="163" spans="1:6" x14ac:dyDescent="0.25">
      <c r="A163" s="7">
        <v>159</v>
      </c>
      <c r="B163" s="7" t="str">
        <f t="shared" si="6"/>
        <v/>
      </c>
      <c r="C163" s="46" t="str">
        <f>IF(A163&gt;$B$4,"",(Input!$C$12))</f>
        <v/>
      </c>
      <c r="D163" s="47" t="str">
        <f>IF(A163&gt;=$B$4,"",(-PPMT(Input!$H$16/12,$B$4-B164,$B$4,$F$4)))</f>
        <v/>
      </c>
      <c r="E163" s="47" t="str">
        <f>IF(A163&gt;=$B$4,"",(-IPMT(Input!$H$16/12,$B$4-B164,$B$4,$F$4)))</f>
        <v/>
      </c>
      <c r="F163" s="46" t="str">
        <f t="shared" si="7"/>
        <v/>
      </c>
    </row>
    <row r="164" spans="1:6" x14ac:dyDescent="0.25">
      <c r="A164" s="7">
        <v>160</v>
      </c>
      <c r="B164" s="7" t="str">
        <f t="shared" si="6"/>
        <v/>
      </c>
      <c r="C164" s="46" t="str">
        <f>IF(A164&gt;$B$4,"",(Input!$C$12))</f>
        <v/>
      </c>
      <c r="D164" s="47" t="str">
        <f>IF(A164&gt;=$B$4,"",(-PPMT(Input!$H$16/12,$B$4-B165,$B$4,$F$4)))</f>
        <v/>
      </c>
      <c r="E164" s="47" t="str">
        <f>IF(A164&gt;=$B$4,"",(-IPMT(Input!$H$16/12,$B$4-B165,$B$4,$F$4)))</f>
        <v/>
      </c>
      <c r="F164" s="46" t="str">
        <f t="shared" si="7"/>
        <v/>
      </c>
    </row>
    <row r="165" spans="1:6" x14ac:dyDescent="0.25">
      <c r="A165" s="7">
        <v>161</v>
      </c>
      <c r="B165" s="7" t="str">
        <f t="shared" si="6"/>
        <v/>
      </c>
      <c r="C165" s="46" t="str">
        <f>IF(A165&gt;$B$4,"",(Input!$C$12))</f>
        <v/>
      </c>
      <c r="D165" s="47" t="str">
        <f>IF(A165&gt;=$B$4,"",(-PPMT(Input!$H$16/12,$B$4-B166,$B$4,$F$4)))</f>
        <v/>
      </c>
      <c r="E165" s="47" t="str">
        <f>IF(A165&gt;=$B$4,"",(-IPMT(Input!$H$16/12,$B$4-B166,$B$4,$F$4)))</f>
        <v/>
      </c>
      <c r="F165" s="46" t="str">
        <f t="shared" si="7"/>
        <v/>
      </c>
    </row>
    <row r="166" spans="1:6" x14ac:dyDescent="0.25">
      <c r="A166" s="7">
        <v>162</v>
      </c>
      <c r="B166" s="7" t="str">
        <f t="shared" si="6"/>
        <v/>
      </c>
      <c r="C166" s="46" t="str">
        <f>IF(A166&gt;$B$4,"",(Input!$C$12))</f>
        <v/>
      </c>
      <c r="D166" s="47" t="str">
        <f>IF(A166&gt;=$B$4,"",(-PPMT(Input!$H$16/12,$B$4-B167,$B$4,$F$4)))</f>
        <v/>
      </c>
      <c r="E166" s="47" t="str">
        <f>IF(A166&gt;=$B$4,"",(-IPMT(Input!$H$16/12,$B$4-B167,$B$4,$F$4)))</f>
        <v/>
      </c>
      <c r="F166" s="46" t="str">
        <f t="shared" si="7"/>
        <v/>
      </c>
    </row>
    <row r="167" spans="1:6" x14ac:dyDescent="0.25">
      <c r="A167" s="7">
        <v>163</v>
      </c>
      <c r="B167" s="7" t="str">
        <f t="shared" si="6"/>
        <v/>
      </c>
      <c r="C167" s="46" t="str">
        <f>IF(A167&gt;$B$4,"",(Input!$C$12))</f>
        <v/>
      </c>
      <c r="D167" s="47" t="str">
        <f>IF(A167&gt;=$B$4,"",(-PPMT(Input!$H$16/12,$B$4-B168,$B$4,$F$4)))</f>
        <v/>
      </c>
      <c r="E167" s="47" t="str">
        <f>IF(A167&gt;=$B$4,"",(-IPMT(Input!$H$16/12,$B$4-B168,$B$4,$F$4)))</f>
        <v/>
      </c>
      <c r="F167" s="46" t="str">
        <f t="shared" si="7"/>
        <v/>
      </c>
    </row>
    <row r="168" spans="1:6" x14ac:dyDescent="0.25">
      <c r="A168" s="7">
        <v>164</v>
      </c>
      <c r="B168" s="7" t="str">
        <f t="shared" si="6"/>
        <v/>
      </c>
      <c r="C168" s="46" t="str">
        <f>IF(A168&gt;$B$4,"",(Input!$C$12))</f>
        <v/>
      </c>
      <c r="D168" s="47" t="str">
        <f>IF(A168&gt;=$B$4,"",(-PPMT(Input!$H$16/12,$B$4-B169,$B$4,$F$4)))</f>
        <v/>
      </c>
      <c r="E168" s="47" t="str">
        <f>IF(A168&gt;=$B$4,"",(-IPMT(Input!$H$16/12,$B$4-B169,$B$4,$F$4)))</f>
        <v/>
      </c>
      <c r="F168" s="46" t="str">
        <f t="shared" si="7"/>
        <v/>
      </c>
    </row>
    <row r="169" spans="1:6" x14ac:dyDescent="0.25">
      <c r="A169" s="7">
        <v>165</v>
      </c>
      <c r="B169" s="7" t="str">
        <f t="shared" si="6"/>
        <v/>
      </c>
      <c r="C169" s="46" t="str">
        <f>IF(A169&gt;$B$4,"",(Input!$C$12))</f>
        <v/>
      </c>
      <c r="D169" s="47" t="str">
        <f>IF(A169&gt;=$B$4,"",(-PPMT(Input!$H$16/12,$B$4-B170,$B$4,$F$4)))</f>
        <v/>
      </c>
      <c r="E169" s="47" t="str">
        <f>IF(A169&gt;=$B$4,"",(-IPMT(Input!$H$16/12,$B$4-B170,$B$4,$F$4)))</f>
        <v/>
      </c>
      <c r="F169" s="46" t="str">
        <f t="shared" si="7"/>
        <v/>
      </c>
    </row>
    <row r="170" spans="1:6" x14ac:dyDescent="0.25">
      <c r="A170" s="7">
        <v>166</v>
      </c>
      <c r="B170" s="7" t="str">
        <f t="shared" si="6"/>
        <v/>
      </c>
      <c r="C170" s="46" t="str">
        <f>IF(A170&gt;$B$4,"",(Input!$C$12))</f>
        <v/>
      </c>
      <c r="D170" s="47" t="str">
        <f>IF(A170&gt;=$B$4,"",(-PPMT(Input!$H$16/12,$B$4-B171,$B$4,$F$4)))</f>
        <v/>
      </c>
      <c r="E170" s="47" t="str">
        <f>IF(A170&gt;=$B$4,"",(-IPMT(Input!$H$16/12,$B$4-B171,$B$4,$F$4)))</f>
        <v/>
      </c>
      <c r="F170" s="46" t="str">
        <f t="shared" si="7"/>
        <v/>
      </c>
    </row>
    <row r="171" spans="1:6" x14ac:dyDescent="0.25">
      <c r="A171" s="7">
        <v>167</v>
      </c>
      <c r="B171" s="7" t="str">
        <f t="shared" si="6"/>
        <v/>
      </c>
      <c r="C171" s="46" t="str">
        <f>IF(A171&gt;$B$4,"",(Input!$C$12))</f>
        <v/>
      </c>
      <c r="D171" s="47" t="str">
        <f>IF(A171&gt;=$B$4,"",(-PPMT(Input!$H$16/12,$B$4-B172,$B$4,$F$4)))</f>
        <v/>
      </c>
      <c r="E171" s="47" t="str">
        <f>IF(A171&gt;=$B$4,"",(-IPMT(Input!$H$16/12,$B$4-B172,$B$4,$F$4)))</f>
        <v/>
      </c>
      <c r="F171" s="46" t="str">
        <f t="shared" si="7"/>
        <v/>
      </c>
    </row>
    <row r="172" spans="1:6" x14ac:dyDescent="0.25">
      <c r="A172" s="7">
        <v>168</v>
      </c>
      <c r="B172" s="7" t="str">
        <f t="shared" si="6"/>
        <v/>
      </c>
      <c r="C172" s="46" t="str">
        <f>IF(A172&gt;$B$4,"",(Input!$C$12))</f>
        <v/>
      </c>
      <c r="D172" s="47" t="str">
        <f>IF(A172&gt;=$B$4,"",(-PPMT(Input!$H$16/12,$B$4-B173,$B$4,$F$4)))</f>
        <v/>
      </c>
      <c r="E172" s="47" t="str">
        <f>IF(A172&gt;=$B$4,"",(-IPMT(Input!$H$16/12,$B$4-B173,$B$4,$F$4)))</f>
        <v/>
      </c>
      <c r="F172" s="46" t="str">
        <f t="shared" si="7"/>
        <v/>
      </c>
    </row>
    <row r="173" spans="1:6" x14ac:dyDescent="0.25">
      <c r="A173" s="7">
        <v>169</v>
      </c>
      <c r="B173" s="7" t="str">
        <f t="shared" si="6"/>
        <v/>
      </c>
      <c r="C173" s="46" t="str">
        <f>IF(A173&gt;$B$4,"",(Input!$C$12))</f>
        <v/>
      </c>
      <c r="D173" s="47" t="str">
        <f>IF(A173&gt;=$B$4,"",(-PPMT(Input!$H$16/12,$B$4-B174,$B$4,$F$4)))</f>
        <v/>
      </c>
      <c r="E173" s="47" t="str">
        <f>IF(A173&gt;=$B$4,"",(-IPMT(Input!$H$16/12,$B$4-B174,$B$4,$F$4)))</f>
        <v/>
      </c>
      <c r="F173" s="46" t="str">
        <f t="shared" si="7"/>
        <v/>
      </c>
    </row>
    <row r="174" spans="1:6" x14ac:dyDescent="0.25">
      <c r="A174" s="7">
        <v>170</v>
      </c>
      <c r="B174" s="7" t="str">
        <f t="shared" si="6"/>
        <v/>
      </c>
      <c r="C174" s="46" t="str">
        <f>IF(A174&gt;$B$4,"",(Input!$C$12))</f>
        <v/>
      </c>
      <c r="D174" s="47" t="str">
        <f>IF(A174&gt;=$B$4,"",(-PPMT(Input!$H$16/12,$B$4-B175,$B$4,$F$4)))</f>
        <v/>
      </c>
      <c r="E174" s="47" t="str">
        <f>IF(A174&gt;=$B$4,"",(-IPMT(Input!$H$16/12,$B$4-B175,$B$4,$F$4)))</f>
        <v/>
      </c>
      <c r="F174" s="46" t="str">
        <f t="shared" si="7"/>
        <v/>
      </c>
    </row>
    <row r="175" spans="1:6" x14ac:dyDescent="0.25">
      <c r="A175" s="7">
        <v>171</v>
      </c>
      <c r="B175" s="7" t="str">
        <f t="shared" si="6"/>
        <v/>
      </c>
      <c r="C175" s="46" t="str">
        <f>IF(A175&gt;$B$4,"",(Input!$C$12))</f>
        <v/>
      </c>
      <c r="D175" s="47" t="str">
        <f>IF(A175&gt;=$B$4,"",(-PPMT(Input!$H$16/12,$B$4-B176,$B$4,$F$4)))</f>
        <v/>
      </c>
      <c r="E175" s="47" t="str">
        <f>IF(A175&gt;=$B$4,"",(-IPMT(Input!$H$16/12,$B$4-B176,$B$4,$F$4)))</f>
        <v/>
      </c>
      <c r="F175" s="46" t="str">
        <f t="shared" si="7"/>
        <v/>
      </c>
    </row>
    <row r="176" spans="1:6" x14ac:dyDescent="0.25">
      <c r="A176" s="7">
        <v>172</v>
      </c>
      <c r="B176" s="7" t="str">
        <f t="shared" si="6"/>
        <v/>
      </c>
      <c r="C176" s="46" t="str">
        <f>IF(A176&gt;$B$4,"",(Input!$C$12))</f>
        <v/>
      </c>
      <c r="D176" s="47" t="str">
        <f>IF(A176&gt;=$B$4,"",(-PPMT(Input!$H$16/12,$B$4-B177,$B$4,$F$4)))</f>
        <v/>
      </c>
      <c r="E176" s="47" t="str">
        <f>IF(A176&gt;=$B$4,"",(-IPMT(Input!$H$16/12,$B$4-B177,$B$4,$F$4)))</f>
        <v/>
      </c>
      <c r="F176" s="46" t="str">
        <f t="shared" si="7"/>
        <v/>
      </c>
    </row>
    <row r="177" spans="1:6" x14ac:dyDescent="0.25">
      <c r="A177" s="7">
        <v>173</v>
      </c>
      <c r="B177" s="7" t="str">
        <f t="shared" si="6"/>
        <v/>
      </c>
      <c r="C177" s="46" t="str">
        <f>IF(A177&gt;$B$4,"",(Input!$C$12))</f>
        <v/>
      </c>
      <c r="D177" s="47" t="str">
        <f>IF(A177&gt;=$B$4,"",(-PPMT(Input!$H$16/12,$B$4-B178,$B$4,$F$4)))</f>
        <v/>
      </c>
      <c r="E177" s="47" t="str">
        <f>IF(A177&gt;=$B$4,"",(-IPMT(Input!$H$16/12,$B$4-B178,$B$4,$F$4)))</f>
        <v/>
      </c>
      <c r="F177" s="46" t="str">
        <f t="shared" si="7"/>
        <v/>
      </c>
    </row>
    <row r="178" spans="1:6" x14ac:dyDescent="0.25">
      <c r="A178" s="7">
        <v>174</v>
      </c>
      <c r="B178" s="7" t="str">
        <f t="shared" si="6"/>
        <v/>
      </c>
      <c r="C178" s="46" t="str">
        <f>IF(A178&gt;$B$4,"",(Input!$C$12))</f>
        <v/>
      </c>
      <c r="D178" s="47" t="str">
        <f>IF(A178&gt;=$B$4,"",(-PPMT(Input!$H$16/12,$B$4-B179,$B$4,$F$4)))</f>
        <v/>
      </c>
      <c r="E178" s="47" t="str">
        <f>IF(A178&gt;=$B$4,"",(-IPMT(Input!$H$16/12,$B$4-B179,$B$4,$F$4)))</f>
        <v/>
      </c>
      <c r="F178" s="46" t="str">
        <f t="shared" si="7"/>
        <v/>
      </c>
    </row>
    <row r="179" spans="1:6" x14ac:dyDescent="0.25">
      <c r="A179" s="7">
        <v>175</v>
      </c>
      <c r="B179" s="7" t="str">
        <f t="shared" si="6"/>
        <v/>
      </c>
      <c r="C179" s="46" t="str">
        <f>IF(A179&gt;$B$4,"",(Input!$C$12))</f>
        <v/>
      </c>
      <c r="D179" s="47" t="str">
        <f>IF(A179&gt;=$B$4,"",(-PPMT(Input!$H$16/12,$B$4-B180,$B$4,$F$4)))</f>
        <v/>
      </c>
      <c r="E179" s="47" t="str">
        <f>IF(A179&gt;=$B$4,"",(-IPMT(Input!$H$16/12,$B$4-B180,$B$4,$F$4)))</f>
        <v/>
      </c>
      <c r="F179" s="46" t="str">
        <f t="shared" si="7"/>
        <v/>
      </c>
    </row>
    <row r="180" spans="1:6" x14ac:dyDescent="0.25">
      <c r="A180" s="7">
        <v>176</v>
      </c>
      <c r="B180" s="7" t="str">
        <f t="shared" si="6"/>
        <v/>
      </c>
      <c r="C180" s="46" t="str">
        <f>IF(A180&gt;$B$4,"",(Input!$C$12))</f>
        <v/>
      </c>
      <c r="D180" s="47" t="str">
        <f>IF(A180&gt;=$B$4,"",(-PPMT(Input!$H$16/12,$B$4-B181,$B$4,$F$4)))</f>
        <v/>
      </c>
      <c r="E180" s="47" t="str">
        <f>IF(A180&gt;=$B$4,"",(-IPMT(Input!$H$16/12,$B$4-B181,$B$4,$F$4)))</f>
        <v/>
      </c>
      <c r="F180" s="46" t="str">
        <f t="shared" si="7"/>
        <v/>
      </c>
    </row>
    <row r="181" spans="1:6" x14ac:dyDescent="0.25">
      <c r="A181" s="7">
        <v>177</v>
      </c>
      <c r="B181" s="7" t="str">
        <f t="shared" si="6"/>
        <v/>
      </c>
      <c r="C181" s="46" t="str">
        <f>IF(A181&gt;$B$4,"",(Input!$C$12))</f>
        <v/>
      </c>
      <c r="D181" s="47" t="str">
        <f>IF(A181&gt;=$B$4,"",(-PPMT(Input!$H$16/12,$B$4-B182,$B$4,$F$4)))</f>
        <v/>
      </c>
      <c r="E181" s="47" t="str">
        <f>IF(A181&gt;=$B$4,"",(-IPMT(Input!$H$16/12,$B$4-B182,$B$4,$F$4)))</f>
        <v/>
      </c>
      <c r="F181" s="46" t="str">
        <f t="shared" si="7"/>
        <v/>
      </c>
    </row>
    <row r="182" spans="1:6" x14ac:dyDescent="0.25">
      <c r="A182" s="7">
        <v>178</v>
      </c>
      <c r="B182" s="7" t="str">
        <f t="shared" si="6"/>
        <v/>
      </c>
      <c r="C182" s="46" t="str">
        <f>IF(A182&gt;$B$4,"",(Input!$C$12))</f>
        <v/>
      </c>
      <c r="D182" s="47" t="str">
        <f>IF(A182&gt;=$B$4,"",(-PPMT(Input!$H$16/12,$B$4-B183,$B$4,$F$4)))</f>
        <v/>
      </c>
      <c r="E182" s="47" t="str">
        <f>IF(A182&gt;=$B$4,"",(-IPMT(Input!$H$16/12,$B$4-B183,$B$4,$F$4)))</f>
        <v/>
      </c>
      <c r="F182" s="46" t="str">
        <f t="shared" si="7"/>
        <v/>
      </c>
    </row>
    <row r="183" spans="1:6" x14ac:dyDescent="0.25">
      <c r="A183" s="7">
        <v>179</v>
      </c>
      <c r="B183" s="7" t="str">
        <f t="shared" si="6"/>
        <v/>
      </c>
      <c r="C183" s="46" t="str">
        <f>IF(A183&gt;$B$4,"",(Input!$C$12))</f>
        <v/>
      </c>
      <c r="D183" s="47" t="str">
        <f>IF(A183&gt;=$B$4,"",(-PPMT(Input!$H$16/12,$B$4-B184,$B$4,$F$4)))</f>
        <v/>
      </c>
      <c r="E183" s="47" t="str">
        <f>IF(A183&gt;=$B$4,"",(-IPMT(Input!$H$16/12,$B$4-B184,$B$4,$F$4)))</f>
        <v/>
      </c>
      <c r="F183" s="46" t="str">
        <f t="shared" si="7"/>
        <v/>
      </c>
    </row>
    <row r="184" spans="1:6" x14ac:dyDescent="0.25">
      <c r="A184" s="7">
        <v>180</v>
      </c>
      <c r="B184" s="7" t="str">
        <f t="shared" si="6"/>
        <v/>
      </c>
      <c r="C184" s="46" t="str">
        <f>IF(A184&gt;$B$4,"",(Input!$C$12))</f>
        <v/>
      </c>
      <c r="D184" s="47" t="str">
        <f>IF(A184&gt;=$B$4,"",(-PPMT(Input!$H$16/12,$B$4-B185,$B$4,$F$4)))</f>
        <v/>
      </c>
      <c r="E184" s="47" t="str">
        <f>IF(A184&gt;=$B$4,"",(-IPMT(Input!$H$16/12,$B$4-B185,$B$4,$F$4)))</f>
        <v/>
      </c>
      <c r="F184" s="46" t="str">
        <f t="shared" si="7"/>
        <v/>
      </c>
    </row>
    <row r="185" spans="1:6" x14ac:dyDescent="0.25">
      <c r="A185" s="7">
        <v>181</v>
      </c>
      <c r="B185" s="7" t="str">
        <f t="shared" si="6"/>
        <v/>
      </c>
      <c r="C185" s="46" t="str">
        <f>IF(A185&gt;$B$4,"",(Input!$C$12))</f>
        <v/>
      </c>
      <c r="D185" s="47" t="str">
        <f>IF(A185&gt;=$B$4,"",(-PPMT(Input!$H$16/12,$B$4-B186,$B$4,$F$4)))</f>
        <v/>
      </c>
      <c r="E185" s="47" t="str">
        <f>IF(A185&gt;=$B$4,"",(-IPMT(Input!$H$16/12,$B$4-B186,$B$4,$F$4)))</f>
        <v/>
      </c>
      <c r="F185" s="46" t="str">
        <f t="shared" si="7"/>
        <v/>
      </c>
    </row>
    <row r="186" spans="1:6" x14ac:dyDescent="0.25">
      <c r="A186" s="7">
        <v>182</v>
      </c>
      <c r="B186" s="7" t="str">
        <f t="shared" si="6"/>
        <v/>
      </c>
      <c r="C186" s="46" t="str">
        <f>IF(A186&gt;$B$4,"",(Input!$C$12))</f>
        <v/>
      </c>
      <c r="D186" s="47" t="str">
        <f>IF(A186&gt;=$B$4,"",(-PPMT(Input!$H$16/12,$B$4-B187,$B$4,$F$4)))</f>
        <v/>
      </c>
      <c r="E186" s="47" t="str">
        <f>IF(A186&gt;=$B$4,"",(-IPMT(Input!$H$16/12,$B$4-B187,$B$4,$F$4)))</f>
        <v/>
      </c>
      <c r="F186" s="46" t="str">
        <f t="shared" si="7"/>
        <v/>
      </c>
    </row>
    <row r="187" spans="1:6" x14ac:dyDescent="0.25">
      <c r="A187" s="7">
        <v>183</v>
      </c>
      <c r="B187" s="7" t="str">
        <f t="shared" si="6"/>
        <v/>
      </c>
      <c r="C187" s="46" t="str">
        <f>IF(A187&gt;$B$4,"",(Input!$C$12))</f>
        <v/>
      </c>
      <c r="D187" s="47" t="str">
        <f>IF(A187&gt;=$B$4,"",(-PPMT(Input!$H$16/12,$B$4-B188,$B$4,$F$4)))</f>
        <v/>
      </c>
      <c r="E187" s="47" t="str">
        <f>IF(A187&gt;=$B$4,"",(-IPMT(Input!$H$16/12,$B$4-B188,$B$4,$F$4)))</f>
        <v/>
      </c>
      <c r="F187" s="46" t="str">
        <f t="shared" si="7"/>
        <v/>
      </c>
    </row>
    <row r="188" spans="1:6" x14ac:dyDescent="0.25">
      <c r="A188" s="7">
        <v>184</v>
      </c>
      <c r="B188" s="7" t="str">
        <f t="shared" si="6"/>
        <v/>
      </c>
      <c r="C188" s="46" t="str">
        <f>IF(A188&gt;$B$4,"",(Input!$C$12))</f>
        <v/>
      </c>
      <c r="D188" s="47" t="str">
        <f>IF(A188&gt;=$B$4,"",(-PPMT(Input!$H$16/12,$B$4-B189,$B$4,$F$4)))</f>
        <v/>
      </c>
      <c r="E188" s="47" t="str">
        <f>IF(A188&gt;=$B$4,"",(-IPMT(Input!$H$16/12,$B$4-B189,$B$4,$F$4)))</f>
        <v/>
      </c>
      <c r="F188" s="46" t="str">
        <f t="shared" si="7"/>
        <v/>
      </c>
    </row>
    <row r="189" spans="1:6" x14ac:dyDescent="0.25">
      <c r="A189" s="7">
        <v>185</v>
      </c>
      <c r="B189" s="7" t="str">
        <f t="shared" si="6"/>
        <v/>
      </c>
      <c r="C189" s="46" t="str">
        <f>IF(A189&gt;$B$4,"",(Input!$C$12))</f>
        <v/>
      </c>
      <c r="D189" s="47" t="str">
        <f>IF(A189&gt;=$B$4,"",(-PPMT(Input!$H$16/12,$B$4-B190,$B$4,$F$4)))</f>
        <v/>
      </c>
      <c r="E189" s="47" t="str">
        <f>IF(A189&gt;=$B$4,"",(-IPMT(Input!$H$16/12,$B$4-B190,$B$4,$F$4)))</f>
        <v/>
      </c>
      <c r="F189" s="46" t="str">
        <f t="shared" si="7"/>
        <v/>
      </c>
    </row>
    <row r="190" spans="1:6" x14ac:dyDescent="0.25">
      <c r="A190" s="7">
        <v>186</v>
      </c>
      <c r="B190" s="7" t="str">
        <f t="shared" ref="B190:B253" si="8">IF(A190&gt;$B$4,"",(B189-1))</f>
        <v/>
      </c>
      <c r="C190" s="46" t="str">
        <f>IF(A190&gt;$B$4,"",(Input!$C$12))</f>
        <v/>
      </c>
      <c r="D190" s="47" t="str">
        <f>IF(A190&gt;=$B$4,"",(-PPMT(Input!$H$16/12,$B$4-B191,$B$4,$F$4)))</f>
        <v/>
      </c>
      <c r="E190" s="47" t="str">
        <f>IF(A190&gt;=$B$4,"",(-IPMT(Input!$H$16/12,$B$4-B191,$B$4,$F$4)))</f>
        <v/>
      </c>
      <c r="F190" s="46" t="str">
        <f t="shared" ref="F190:F253" si="9">IF(A190&gt;$B$4,"",(F189-D189))</f>
        <v/>
      </c>
    </row>
    <row r="191" spans="1:6" x14ac:dyDescent="0.25">
      <c r="A191" s="7">
        <v>187</v>
      </c>
      <c r="B191" s="7" t="str">
        <f t="shared" si="8"/>
        <v/>
      </c>
      <c r="C191" s="46" t="str">
        <f>IF(A191&gt;$B$4,"",(Input!$C$12))</f>
        <v/>
      </c>
      <c r="D191" s="47" t="str">
        <f>IF(A191&gt;=$B$4,"",(-PPMT(Input!$H$16/12,$B$4-B192,$B$4,$F$4)))</f>
        <v/>
      </c>
      <c r="E191" s="47" t="str">
        <f>IF(A191&gt;=$B$4,"",(-IPMT(Input!$H$16/12,$B$4-B192,$B$4,$F$4)))</f>
        <v/>
      </c>
      <c r="F191" s="46" t="str">
        <f t="shared" si="9"/>
        <v/>
      </c>
    </row>
    <row r="192" spans="1:6" x14ac:dyDescent="0.25">
      <c r="A192" s="7">
        <v>188</v>
      </c>
      <c r="B192" s="7" t="str">
        <f t="shared" si="8"/>
        <v/>
      </c>
      <c r="C192" s="46" t="str">
        <f>IF(A192&gt;$B$4,"",(Input!$C$12))</f>
        <v/>
      </c>
      <c r="D192" s="47" t="str">
        <f>IF(A192&gt;=$B$4,"",(-PPMT(Input!$H$16/12,$B$4-B193,$B$4,$F$4)))</f>
        <v/>
      </c>
      <c r="E192" s="47" t="str">
        <f>IF(A192&gt;=$B$4,"",(-IPMT(Input!$H$16/12,$B$4-B193,$B$4,$F$4)))</f>
        <v/>
      </c>
      <c r="F192" s="46" t="str">
        <f t="shared" si="9"/>
        <v/>
      </c>
    </row>
    <row r="193" spans="1:6" x14ac:dyDescent="0.25">
      <c r="A193" s="7">
        <v>189</v>
      </c>
      <c r="B193" s="7" t="str">
        <f t="shared" si="8"/>
        <v/>
      </c>
      <c r="C193" s="46" t="str">
        <f>IF(A193&gt;$B$4,"",(Input!$C$12))</f>
        <v/>
      </c>
      <c r="D193" s="47" t="str">
        <f>IF(A193&gt;=$B$4,"",(-PPMT(Input!$H$16/12,$B$4-B194,$B$4,$F$4)))</f>
        <v/>
      </c>
      <c r="E193" s="47" t="str">
        <f>IF(A193&gt;=$B$4,"",(-IPMT(Input!$H$16/12,$B$4-B194,$B$4,$F$4)))</f>
        <v/>
      </c>
      <c r="F193" s="46" t="str">
        <f t="shared" si="9"/>
        <v/>
      </c>
    </row>
    <row r="194" spans="1:6" x14ac:dyDescent="0.25">
      <c r="A194" s="7">
        <v>190</v>
      </c>
      <c r="B194" s="7" t="str">
        <f t="shared" si="8"/>
        <v/>
      </c>
      <c r="C194" s="46" t="str">
        <f>IF(A194&gt;$B$4,"",(Input!$C$12))</f>
        <v/>
      </c>
      <c r="D194" s="47" t="str">
        <f>IF(A194&gt;=$B$4,"",(-PPMT(Input!$H$16/12,$B$4-B195,$B$4,$F$4)))</f>
        <v/>
      </c>
      <c r="E194" s="47" t="str">
        <f>IF(A194&gt;=$B$4,"",(-IPMT(Input!$H$16/12,$B$4-B195,$B$4,$F$4)))</f>
        <v/>
      </c>
      <c r="F194" s="46" t="str">
        <f t="shared" si="9"/>
        <v/>
      </c>
    </row>
    <row r="195" spans="1:6" x14ac:dyDescent="0.25">
      <c r="A195" s="7">
        <v>191</v>
      </c>
      <c r="B195" s="7" t="str">
        <f t="shared" si="8"/>
        <v/>
      </c>
      <c r="C195" s="46" t="str">
        <f>IF(A195&gt;$B$4,"",(Input!$C$12))</f>
        <v/>
      </c>
      <c r="D195" s="47" t="str">
        <f>IF(A195&gt;=$B$4,"",(-PPMT(Input!$H$16/12,$B$4-B196,$B$4,$F$4)))</f>
        <v/>
      </c>
      <c r="E195" s="47" t="str">
        <f>IF(A195&gt;=$B$4,"",(-IPMT(Input!$H$16/12,$B$4-B196,$B$4,$F$4)))</f>
        <v/>
      </c>
      <c r="F195" s="46" t="str">
        <f t="shared" si="9"/>
        <v/>
      </c>
    </row>
    <row r="196" spans="1:6" x14ac:dyDescent="0.25">
      <c r="A196" s="7">
        <v>192</v>
      </c>
      <c r="B196" s="7" t="str">
        <f t="shared" si="8"/>
        <v/>
      </c>
      <c r="C196" s="46" t="str">
        <f>IF(A196&gt;$B$4,"",(Input!$C$12))</f>
        <v/>
      </c>
      <c r="D196" s="47" t="str">
        <f>IF(A196&gt;=$B$4,"",(-PPMT(Input!$H$16/12,$B$4-B197,$B$4,$F$4)))</f>
        <v/>
      </c>
      <c r="E196" s="47" t="str">
        <f>IF(A196&gt;=$B$4,"",(-IPMT(Input!$H$16/12,$B$4-B197,$B$4,$F$4)))</f>
        <v/>
      </c>
      <c r="F196" s="46" t="str">
        <f t="shared" si="9"/>
        <v/>
      </c>
    </row>
    <row r="197" spans="1:6" x14ac:dyDescent="0.25">
      <c r="A197" s="7">
        <v>193</v>
      </c>
      <c r="B197" s="7" t="str">
        <f t="shared" si="8"/>
        <v/>
      </c>
      <c r="C197" s="46" t="str">
        <f>IF(A197&gt;$B$4,"",(Input!$C$12))</f>
        <v/>
      </c>
      <c r="D197" s="47" t="str">
        <f>IF(A197&gt;=$B$4,"",(-PPMT(Input!$H$16/12,$B$4-B198,$B$4,$F$4)))</f>
        <v/>
      </c>
      <c r="E197" s="47" t="str">
        <f>IF(A197&gt;=$B$4,"",(-IPMT(Input!$H$16/12,$B$4-B198,$B$4,$F$4)))</f>
        <v/>
      </c>
      <c r="F197" s="46" t="str">
        <f t="shared" si="9"/>
        <v/>
      </c>
    </row>
    <row r="198" spans="1:6" x14ac:dyDescent="0.25">
      <c r="A198" s="7">
        <v>194</v>
      </c>
      <c r="B198" s="7" t="str">
        <f t="shared" si="8"/>
        <v/>
      </c>
      <c r="C198" s="46" t="str">
        <f>IF(A198&gt;$B$4,"",(Input!$C$12))</f>
        <v/>
      </c>
      <c r="D198" s="47" t="str">
        <f>IF(A198&gt;=$B$4,"",(-PPMT(Input!$H$16/12,$B$4-B199,$B$4,$F$4)))</f>
        <v/>
      </c>
      <c r="E198" s="47" t="str">
        <f>IF(A198&gt;=$B$4,"",(-IPMT(Input!$H$16/12,$B$4-B199,$B$4,$F$4)))</f>
        <v/>
      </c>
      <c r="F198" s="46" t="str">
        <f t="shared" si="9"/>
        <v/>
      </c>
    </row>
    <row r="199" spans="1:6" x14ac:dyDescent="0.25">
      <c r="A199" s="7">
        <v>195</v>
      </c>
      <c r="B199" s="7" t="str">
        <f t="shared" si="8"/>
        <v/>
      </c>
      <c r="C199" s="46" t="str">
        <f>IF(A199&gt;$B$4,"",(Input!$C$12))</f>
        <v/>
      </c>
      <c r="D199" s="47" t="str">
        <f>IF(A199&gt;=$B$4,"",(-PPMT(Input!$H$16/12,$B$4-B200,$B$4,$F$4)))</f>
        <v/>
      </c>
      <c r="E199" s="47" t="str">
        <f>IF(A199&gt;=$B$4,"",(-IPMT(Input!$H$16/12,$B$4-B200,$B$4,$F$4)))</f>
        <v/>
      </c>
      <c r="F199" s="46" t="str">
        <f t="shared" si="9"/>
        <v/>
      </c>
    </row>
    <row r="200" spans="1:6" x14ac:dyDescent="0.25">
      <c r="A200" s="7">
        <v>196</v>
      </c>
      <c r="B200" s="7" t="str">
        <f t="shared" si="8"/>
        <v/>
      </c>
      <c r="C200" s="46" t="str">
        <f>IF(A200&gt;$B$4,"",(Input!$C$12))</f>
        <v/>
      </c>
      <c r="D200" s="47" t="str">
        <f>IF(A200&gt;=$B$4,"",(-PPMT(Input!$H$16/12,$B$4-B201,$B$4,$F$4)))</f>
        <v/>
      </c>
      <c r="E200" s="47" t="str">
        <f>IF(A200&gt;=$B$4,"",(-IPMT(Input!$H$16/12,$B$4-B201,$B$4,$F$4)))</f>
        <v/>
      </c>
      <c r="F200" s="46" t="str">
        <f t="shared" si="9"/>
        <v/>
      </c>
    </row>
    <row r="201" spans="1:6" x14ac:dyDescent="0.25">
      <c r="A201" s="7">
        <v>197</v>
      </c>
      <c r="B201" s="7" t="str">
        <f t="shared" si="8"/>
        <v/>
      </c>
      <c r="C201" s="46" t="str">
        <f>IF(A201&gt;$B$4,"",(Input!$C$12))</f>
        <v/>
      </c>
      <c r="D201" s="47" t="str">
        <f>IF(A201&gt;=$B$4,"",(-PPMT(Input!$H$16/12,$B$4-B202,$B$4,$F$4)))</f>
        <v/>
      </c>
      <c r="E201" s="47" t="str">
        <f>IF(A201&gt;=$B$4,"",(-IPMT(Input!$H$16/12,$B$4-B202,$B$4,$F$4)))</f>
        <v/>
      </c>
      <c r="F201" s="46" t="str">
        <f t="shared" si="9"/>
        <v/>
      </c>
    </row>
    <row r="202" spans="1:6" x14ac:dyDescent="0.25">
      <c r="A202" s="7">
        <v>198</v>
      </c>
      <c r="B202" s="7" t="str">
        <f t="shared" si="8"/>
        <v/>
      </c>
      <c r="C202" s="46" t="str">
        <f>IF(A202&gt;$B$4,"",(Input!$C$12))</f>
        <v/>
      </c>
      <c r="D202" s="47" t="str">
        <f>IF(A202&gt;=$B$4,"",(-PPMT(Input!$H$16/12,$B$4-B203,$B$4,$F$4)))</f>
        <v/>
      </c>
      <c r="E202" s="47" t="str">
        <f>IF(A202&gt;=$B$4,"",(-IPMT(Input!$H$16/12,$B$4-B203,$B$4,$F$4)))</f>
        <v/>
      </c>
      <c r="F202" s="46" t="str">
        <f t="shared" si="9"/>
        <v/>
      </c>
    </row>
    <row r="203" spans="1:6" x14ac:dyDescent="0.25">
      <c r="A203" s="7">
        <v>199</v>
      </c>
      <c r="B203" s="7" t="str">
        <f t="shared" si="8"/>
        <v/>
      </c>
      <c r="C203" s="46" t="str">
        <f>IF(A203&gt;$B$4,"",(Input!$C$12))</f>
        <v/>
      </c>
      <c r="D203" s="47" t="str">
        <f>IF(A203&gt;=$B$4,"",(-PPMT(Input!$H$16/12,$B$4-B204,$B$4,$F$4)))</f>
        <v/>
      </c>
      <c r="E203" s="47" t="str">
        <f>IF(A203&gt;=$B$4,"",(-IPMT(Input!$H$16/12,$B$4-B204,$B$4,$F$4)))</f>
        <v/>
      </c>
      <c r="F203" s="46" t="str">
        <f t="shared" si="9"/>
        <v/>
      </c>
    </row>
    <row r="204" spans="1:6" x14ac:dyDescent="0.25">
      <c r="A204" s="7">
        <v>200</v>
      </c>
      <c r="B204" s="7" t="str">
        <f t="shared" si="8"/>
        <v/>
      </c>
      <c r="C204" s="46" t="str">
        <f>IF(A204&gt;$B$4,"",(Input!$C$12))</f>
        <v/>
      </c>
      <c r="D204" s="47" t="str">
        <f>IF(A204&gt;=$B$4,"",(-PPMT(Input!$H$16/12,$B$4-B205,$B$4,$F$4)))</f>
        <v/>
      </c>
      <c r="E204" s="47" t="str">
        <f>IF(A204&gt;=$B$4,"",(-IPMT(Input!$H$16/12,$B$4-B205,$B$4,$F$4)))</f>
        <v/>
      </c>
      <c r="F204" s="46" t="str">
        <f t="shared" si="9"/>
        <v/>
      </c>
    </row>
    <row r="205" spans="1:6" x14ac:dyDescent="0.25">
      <c r="A205" s="7">
        <v>201</v>
      </c>
      <c r="B205" s="7" t="str">
        <f t="shared" si="8"/>
        <v/>
      </c>
      <c r="C205" s="46" t="str">
        <f>IF(A205&gt;$B$4,"",(Input!$C$12))</f>
        <v/>
      </c>
      <c r="D205" s="47" t="str">
        <f>IF(A205&gt;=$B$4,"",(-PPMT(Input!$H$16/12,$B$4-B206,$B$4,$F$4)))</f>
        <v/>
      </c>
      <c r="E205" s="47" t="str">
        <f>IF(A205&gt;=$B$4,"",(-IPMT(Input!$H$16/12,$B$4-B206,$B$4,$F$4)))</f>
        <v/>
      </c>
      <c r="F205" s="46" t="str">
        <f t="shared" si="9"/>
        <v/>
      </c>
    </row>
    <row r="206" spans="1:6" x14ac:dyDescent="0.25">
      <c r="A206" s="7">
        <v>202</v>
      </c>
      <c r="B206" s="7" t="str">
        <f t="shared" si="8"/>
        <v/>
      </c>
      <c r="C206" s="46" t="str">
        <f>IF(A206&gt;$B$4,"",(Input!$C$12))</f>
        <v/>
      </c>
      <c r="D206" s="47" t="str">
        <f>IF(A206&gt;=$B$4,"",(-PPMT(Input!$H$16/12,$B$4-B207,$B$4,$F$4)))</f>
        <v/>
      </c>
      <c r="E206" s="47" t="str">
        <f>IF(A206&gt;=$B$4,"",(-IPMT(Input!$H$16/12,$B$4-B207,$B$4,$F$4)))</f>
        <v/>
      </c>
      <c r="F206" s="46" t="str">
        <f t="shared" si="9"/>
        <v/>
      </c>
    </row>
    <row r="207" spans="1:6" x14ac:dyDescent="0.25">
      <c r="A207" s="7">
        <v>203</v>
      </c>
      <c r="B207" s="7" t="str">
        <f t="shared" si="8"/>
        <v/>
      </c>
      <c r="C207" s="46" t="str">
        <f>IF(A207&gt;$B$4,"",(Input!$C$12))</f>
        <v/>
      </c>
      <c r="D207" s="47" t="str">
        <f>IF(A207&gt;=$B$4,"",(-PPMT(Input!$H$16/12,$B$4-B208,$B$4,$F$4)))</f>
        <v/>
      </c>
      <c r="E207" s="47" t="str">
        <f>IF(A207&gt;=$B$4,"",(-IPMT(Input!$H$16/12,$B$4-B208,$B$4,$F$4)))</f>
        <v/>
      </c>
      <c r="F207" s="46" t="str">
        <f t="shared" si="9"/>
        <v/>
      </c>
    </row>
    <row r="208" spans="1:6" x14ac:dyDescent="0.25">
      <c r="A208" s="7">
        <v>204</v>
      </c>
      <c r="B208" s="7" t="str">
        <f t="shared" si="8"/>
        <v/>
      </c>
      <c r="C208" s="46" t="str">
        <f>IF(A208&gt;$B$4,"",(Input!$C$12))</f>
        <v/>
      </c>
      <c r="D208" s="47" t="str">
        <f>IF(A208&gt;=$B$4,"",(-PPMT(Input!$H$16/12,$B$4-B209,$B$4,$F$4)))</f>
        <v/>
      </c>
      <c r="E208" s="47" t="str">
        <f>IF(A208&gt;=$B$4,"",(-IPMT(Input!$H$16/12,$B$4-B209,$B$4,$F$4)))</f>
        <v/>
      </c>
      <c r="F208" s="46" t="str">
        <f t="shared" si="9"/>
        <v/>
      </c>
    </row>
    <row r="209" spans="1:6" x14ac:dyDescent="0.25">
      <c r="A209" s="7">
        <v>205</v>
      </c>
      <c r="B209" s="7" t="str">
        <f t="shared" si="8"/>
        <v/>
      </c>
      <c r="C209" s="46" t="str">
        <f>IF(A209&gt;$B$4,"",(Input!$C$12))</f>
        <v/>
      </c>
      <c r="D209" s="47" t="str">
        <f>IF(A209&gt;=$B$4,"",(-PPMT(Input!$H$16/12,$B$4-B210,$B$4,$F$4)))</f>
        <v/>
      </c>
      <c r="E209" s="47" t="str">
        <f>IF(A209&gt;=$B$4,"",(-IPMT(Input!$H$16/12,$B$4-B210,$B$4,$F$4)))</f>
        <v/>
      </c>
      <c r="F209" s="46" t="str">
        <f t="shared" si="9"/>
        <v/>
      </c>
    </row>
    <row r="210" spans="1:6" x14ac:dyDescent="0.25">
      <c r="A210" s="7">
        <v>206</v>
      </c>
      <c r="B210" s="7" t="str">
        <f t="shared" si="8"/>
        <v/>
      </c>
      <c r="C210" s="46" t="str">
        <f>IF(A210&gt;$B$4,"",(Input!$C$12))</f>
        <v/>
      </c>
      <c r="D210" s="47" t="str">
        <f>IF(A210&gt;=$B$4,"",(-PPMT(Input!$H$16/12,$B$4-B211,$B$4,$F$4)))</f>
        <v/>
      </c>
      <c r="E210" s="47" t="str">
        <f>IF(A210&gt;=$B$4,"",(-IPMT(Input!$H$16/12,$B$4-B211,$B$4,$F$4)))</f>
        <v/>
      </c>
      <c r="F210" s="46" t="str">
        <f t="shared" si="9"/>
        <v/>
      </c>
    </row>
    <row r="211" spans="1:6" x14ac:dyDescent="0.25">
      <c r="A211" s="7">
        <v>207</v>
      </c>
      <c r="B211" s="7" t="str">
        <f t="shared" si="8"/>
        <v/>
      </c>
      <c r="C211" s="46" t="str">
        <f>IF(A211&gt;$B$4,"",(Input!$C$12))</f>
        <v/>
      </c>
      <c r="D211" s="47" t="str">
        <f>IF(A211&gt;=$B$4,"",(-PPMT(Input!$H$16/12,$B$4-B212,$B$4,$F$4)))</f>
        <v/>
      </c>
      <c r="E211" s="47" t="str">
        <f>IF(A211&gt;=$B$4,"",(-IPMT(Input!$H$16/12,$B$4-B212,$B$4,$F$4)))</f>
        <v/>
      </c>
      <c r="F211" s="46" t="str">
        <f t="shared" si="9"/>
        <v/>
      </c>
    </row>
    <row r="212" spans="1:6" x14ac:dyDescent="0.25">
      <c r="A212" s="7">
        <v>208</v>
      </c>
      <c r="B212" s="7" t="str">
        <f t="shared" si="8"/>
        <v/>
      </c>
      <c r="C212" s="46" t="str">
        <f>IF(A212&gt;$B$4,"",(Input!$C$12))</f>
        <v/>
      </c>
      <c r="D212" s="47" t="str">
        <f>IF(A212&gt;=$B$4,"",(-PPMT(Input!$H$16/12,$B$4-B213,$B$4,$F$4)))</f>
        <v/>
      </c>
      <c r="E212" s="47" t="str">
        <f>IF(A212&gt;=$B$4,"",(-IPMT(Input!$H$16/12,$B$4-B213,$B$4,$F$4)))</f>
        <v/>
      </c>
      <c r="F212" s="46" t="str">
        <f t="shared" si="9"/>
        <v/>
      </c>
    </row>
    <row r="213" spans="1:6" x14ac:dyDescent="0.25">
      <c r="A213" s="7">
        <v>209</v>
      </c>
      <c r="B213" s="7" t="str">
        <f t="shared" si="8"/>
        <v/>
      </c>
      <c r="C213" s="46" t="str">
        <f>IF(A213&gt;$B$4,"",(Input!$C$12))</f>
        <v/>
      </c>
      <c r="D213" s="47" t="str">
        <f>IF(A213&gt;=$B$4,"",(-PPMT(Input!$H$16/12,$B$4-B214,$B$4,$F$4)))</f>
        <v/>
      </c>
      <c r="E213" s="47" t="str">
        <f>IF(A213&gt;=$B$4,"",(-IPMT(Input!$H$16/12,$B$4-B214,$B$4,$F$4)))</f>
        <v/>
      </c>
      <c r="F213" s="46" t="str">
        <f t="shared" si="9"/>
        <v/>
      </c>
    </row>
    <row r="214" spans="1:6" x14ac:dyDescent="0.25">
      <c r="A214" s="7">
        <v>210</v>
      </c>
      <c r="B214" s="7" t="str">
        <f t="shared" si="8"/>
        <v/>
      </c>
      <c r="C214" s="46" t="str">
        <f>IF(A214&gt;$B$4,"",(Input!$C$12))</f>
        <v/>
      </c>
      <c r="D214" s="47" t="str">
        <f>IF(A214&gt;=$B$4,"",(-PPMT(Input!$H$16/12,$B$4-B215,$B$4,$F$4)))</f>
        <v/>
      </c>
      <c r="E214" s="47" t="str">
        <f>IF(A214&gt;=$B$4,"",(-IPMT(Input!$H$16/12,$B$4-B215,$B$4,$F$4)))</f>
        <v/>
      </c>
      <c r="F214" s="46" t="str">
        <f t="shared" si="9"/>
        <v/>
      </c>
    </row>
    <row r="215" spans="1:6" x14ac:dyDescent="0.25">
      <c r="A215" s="7">
        <v>211</v>
      </c>
      <c r="B215" s="7" t="str">
        <f t="shared" si="8"/>
        <v/>
      </c>
      <c r="C215" s="46" t="str">
        <f>IF(A215&gt;$B$4,"",(Input!$C$12))</f>
        <v/>
      </c>
      <c r="D215" s="47" t="str">
        <f>IF(A215&gt;=$B$4,"",(-PPMT(Input!$H$16/12,$B$4-B216,$B$4,$F$4)))</f>
        <v/>
      </c>
      <c r="E215" s="47" t="str">
        <f>IF(A215&gt;=$B$4,"",(-IPMT(Input!$H$16/12,$B$4-B216,$B$4,$F$4)))</f>
        <v/>
      </c>
      <c r="F215" s="46" t="str">
        <f t="shared" si="9"/>
        <v/>
      </c>
    </row>
    <row r="216" spans="1:6" x14ac:dyDescent="0.25">
      <c r="A216" s="7">
        <v>212</v>
      </c>
      <c r="B216" s="7" t="str">
        <f t="shared" si="8"/>
        <v/>
      </c>
      <c r="C216" s="46" t="str">
        <f>IF(A216&gt;$B$4,"",(Input!$C$12))</f>
        <v/>
      </c>
      <c r="D216" s="47" t="str">
        <f>IF(A216&gt;=$B$4,"",(-PPMT(Input!$H$16/12,$B$4-B217,$B$4,$F$4)))</f>
        <v/>
      </c>
      <c r="E216" s="47" t="str">
        <f>IF(A216&gt;=$B$4,"",(-IPMT(Input!$H$16/12,$B$4-B217,$B$4,$F$4)))</f>
        <v/>
      </c>
      <c r="F216" s="46" t="str">
        <f t="shared" si="9"/>
        <v/>
      </c>
    </row>
    <row r="217" spans="1:6" x14ac:dyDescent="0.25">
      <c r="A217" s="7">
        <v>213</v>
      </c>
      <c r="B217" s="7" t="str">
        <f t="shared" si="8"/>
        <v/>
      </c>
      <c r="C217" s="46" t="str">
        <f>IF(A217&gt;$B$4,"",(Input!$C$12))</f>
        <v/>
      </c>
      <c r="D217" s="47" t="str">
        <f>IF(A217&gt;=$B$4,"",(-PPMT(Input!$H$16/12,$B$4-B218,$B$4,$F$4)))</f>
        <v/>
      </c>
      <c r="E217" s="47" t="str">
        <f>IF(A217&gt;=$B$4,"",(-IPMT(Input!$H$16/12,$B$4-B218,$B$4,$F$4)))</f>
        <v/>
      </c>
      <c r="F217" s="46" t="str">
        <f t="shared" si="9"/>
        <v/>
      </c>
    </row>
    <row r="218" spans="1:6" x14ac:dyDescent="0.25">
      <c r="A218" s="7">
        <v>214</v>
      </c>
      <c r="B218" s="7" t="str">
        <f t="shared" si="8"/>
        <v/>
      </c>
      <c r="C218" s="46" t="str">
        <f>IF(A218&gt;$B$4,"",(Input!$C$12))</f>
        <v/>
      </c>
      <c r="D218" s="47" t="str">
        <f>IF(A218&gt;=$B$4,"",(-PPMT(Input!$H$16/12,$B$4-B219,$B$4,$F$4)))</f>
        <v/>
      </c>
      <c r="E218" s="47" t="str">
        <f>IF(A218&gt;=$B$4,"",(-IPMT(Input!$H$16/12,$B$4-B219,$B$4,$F$4)))</f>
        <v/>
      </c>
      <c r="F218" s="46" t="str">
        <f t="shared" si="9"/>
        <v/>
      </c>
    </row>
    <row r="219" spans="1:6" x14ac:dyDescent="0.25">
      <c r="A219" s="7">
        <v>215</v>
      </c>
      <c r="B219" s="7" t="str">
        <f t="shared" si="8"/>
        <v/>
      </c>
      <c r="C219" s="46" t="str">
        <f>IF(A219&gt;$B$4,"",(Input!$C$12))</f>
        <v/>
      </c>
      <c r="D219" s="47" t="str">
        <f>IF(A219&gt;=$B$4,"",(-PPMT(Input!$H$16/12,$B$4-B220,$B$4,$F$4)))</f>
        <v/>
      </c>
      <c r="E219" s="47" t="str">
        <f>IF(A219&gt;=$B$4,"",(-IPMT(Input!$H$16/12,$B$4-B220,$B$4,$F$4)))</f>
        <v/>
      </c>
      <c r="F219" s="46" t="str">
        <f t="shared" si="9"/>
        <v/>
      </c>
    </row>
    <row r="220" spans="1:6" x14ac:dyDescent="0.25">
      <c r="A220" s="7">
        <v>216</v>
      </c>
      <c r="B220" s="7" t="str">
        <f t="shared" si="8"/>
        <v/>
      </c>
      <c r="C220" s="46" t="str">
        <f>IF(A220&gt;$B$4,"",(Input!$C$12))</f>
        <v/>
      </c>
      <c r="D220" s="47" t="str">
        <f>IF(A220&gt;=$B$4,"",(-PPMT(Input!$H$16/12,$B$4-B221,$B$4,$F$4)))</f>
        <v/>
      </c>
      <c r="E220" s="47" t="str">
        <f>IF(A220&gt;=$B$4,"",(-IPMT(Input!$H$16/12,$B$4-B221,$B$4,$F$4)))</f>
        <v/>
      </c>
      <c r="F220" s="46" t="str">
        <f t="shared" si="9"/>
        <v/>
      </c>
    </row>
    <row r="221" spans="1:6" x14ac:dyDescent="0.25">
      <c r="A221" s="7">
        <v>217</v>
      </c>
      <c r="B221" s="7" t="str">
        <f t="shared" si="8"/>
        <v/>
      </c>
      <c r="C221" s="46" t="str">
        <f>IF(A221&gt;$B$4,"",(Input!$C$12))</f>
        <v/>
      </c>
      <c r="D221" s="47" t="str">
        <f>IF(A221&gt;=$B$4,"",(-PPMT(Input!$H$16/12,$B$4-B222,$B$4,$F$4)))</f>
        <v/>
      </c>
      <c r="E221" s="47" t="str">
        <f>IF(A221&gt;=$B$4,"",(-IPMT(Input!$H$16/12,$B$4-B222,$B$4,$F$4)))</f>
        <v/>
      </c>
      <c r="F221" s="46" t="str">
        <f t="shared" si="9"/>
        <v/>
      </c>
    </row>
    <row r="222" spans="1:6" x14ac:dyDescent="0.25">
      <c r="A222" s="7">
        <v>218</v>
      </c>
      <c r="B222" s="7" t="str">
        <f t="shared" si="8"/>
        <v/>
      </c>
      <c r="C222" s="46" t="str">
        <f>IF(A222&gt;$B$4,"",(Input!$C$12))</f>
        <v/>
      </c>
      <c r="D222" s="47" t="str">
        <f>IF(A222&gt;=$B$4,"",(-PPMT(Input!$H$16/12,$B$4-B223,$B$4,$F$4)))</f>
        <v/>
      </c>
      <c r="E222" s="47" t="str">
        <f>IF(A222&gt;=$B$4,"",(-IPMT(Input!$H$16/12,$B$4-B223,$B$4,$F$4)))</f>
        <v/>
      </c>
      <c r="F222" s="46" t="str">
        <f t="shared" si="9"/>
        <v/>
      </c>
    </row>
    <row r="223" spans="1:6" x14ac:dyDescent="0.25">
      <c r="A223" s="7">
        <v>219</v>
      </c>
      <c r="B223" s="7" t="str">
        <f t="shared" si="8"/>
        <v/>
      </c>
      <c r="C223" s="46" t="str">
        <f>IF(A223&gt;$B$4,"",(Input!$C$12))</f>
        <v/>
      </c>
      <c r="D223" s="47" t="str">
        <f>IF(A223&gt;=$B$4,"",(-PPMT(Input!$H$16/12,$B$4-B224,$B$4,$F$4)))</f>
        <v/>
      </c>
      <c r="E223" s="47" t="str">
        <f>IF(A223&gt;=$B$4,"",(-IPMT(Input!$H$16/12,$B$4-B224,$B$4,$F$4)))</f>
        <v/>
      </c>
      <c r="F223" s="46" t="str">
        <f t="shared" si="9"/>
        <v/>
      </c>
    </row>
    <row r="224" spans="1:6" x14ac:dyDescent="0.25">
      <c r="A224" s="7">
        <v>220</v>
      </c>
      <c r="B224" s="7" t="str">
        <f t="shared" si="8"/>
        <v/>
      </c>
      <c r="C224" s="46" t="str">
        <f>IF(A224&gt;$B$4,"",(Input!$C$12))</f>
        <v/>
      </c>
      <c r="D224" s="47" t="str">
        <f>IF(A224&gt;=$B$4,"",(-PPMT(Input!$H$16/12,$B$4-B225,$B$4,$F$4)))</f>
        <v/>
      </c>
      <c r="E224" s="47" t="str">
        <f>IF(A224&gt;=$B$4,"",(-IPMT(Input!$H$16/12,$B$4-B225,$B$4,$F$4)))</f>
        <v/>
      </c>
      <c r="F224" s="46" t="str">
        <f t="shared" si="9"/>
        <v/>
      </c>
    </row>
    <row r="225" spans="1:6" x14ac:dyDescent="0.25">
      <c r="A225" s="7">
        <v>221</v>
      </c>
      <c r="B225" s="7" t="str">
        <f t="shared" si="8"/>
        <v/>
      </c>
      <c r="C225" s="46" t="str">
        <f>IF(A225&gt;$B$4,"",(Input!$C$12))</f>
        <v/>
      </c>
      <c r="D225" s="47" t="str">
        <f>IF(A225&gt;=$B$4,"",(-PPMT(Input!$H$16/12,$B$4-B226,$B$4,$F$4)))</f>
        <v/>
      </c>
      <c r="E225" s="47" t="str">
        <f>IF(A225&gt;=$B$4,"",(-IPMT(Input!$H$16/12,$B$4-B226,$B$4,$F$4)))</f>
        <v/>
      </c>
      <c r="F225" s="46" t="str">
        <f t="shared" si="9"/>
        <v/>
      </c>
    </row>
    <row r="226" spans="1:6" x14ac:dyDescent="0.25">
      <c r="A226" s="7">
        <v>222</v>
      </c>
      <c r="B226" s="7" t="str">
        <f t="shared" si="8"/>
        <v/>
      </c>
      <c r="C226" s="46" t="str">
        <f>IF(A226&gt;$B$4,"",(Input!$C$12))</f>
        <v/>
      </c>
      <c r="D226" s="47" t="str">
        <f>IF(A226&gt;=$B$4,"",(-PPMT(Input!$H$16/12,$B$4-B227,$B$4,$F$4)))</f>
        <v/>
      </c>
      <c r="E226" s="47" t="str">
        <f>IF(A226&gt;=$B$4,"",(-IPMT(Input!$H$16/12,$B$4-B227,$B$4,$F$4)))</f>
        <v/>
      </c>
      <c r="F226" s="46" t="str">
        <f t="shared" si="9"/>
        <v/>
      </c>
    </row>
    <row r="227" spans="1:6" x14ac:dyDescent="0.25">
      <c r="A227" s="7">
        <v>223</v>
      </c>
      <c r="B227" s="7" t="str">
        <f t="shared" si="8"/>
        <v/>
      </c>
      <c r="C227" s="46" t="str">
        <f>IF(A227&gt;$B$4,"",(Input!$C$12))</f>
        <v/>
      </c>
      <c r="D227" s="47" t="str">
        <f>IF(A227&gt;=$B$4,"",(-PPMT(Input!$H$16/12,$B$4-B228,$B$4,$F$4)))</f>
        <v/>
      </c>
      <c r="E227" s="47" t="str">
        <f>IF(A227&gt;=$B$4,"",(-IPMT(Input!$H$16/12,$B$4-B228,$B$4,$F$4)))</f>
        <v/>
      </c>
      <c r="F227" s="46" t="str">
        <f t="shared" si="9"/>
        <v/>
      </c>
    </row>
    <row r="228" spans="1:6" x14ac:dyDescent="0.25">
      <c r="A228" s="7">
        <v>224</v>
      </c>
      <c r="B228" s="7" t="str">
        <f t="shared" si="8"/>
        <v/>
      </c>
      <c r="C228" s="46" t="str">
        <f>IF(A228&gt;$B$4,"",(Input!$C$12))</f>
        <v/>
      </c>
      <c r="D228" s="47" t="str">
        <f>IF(A228&gt;=$B$4,"",(-PPMT(Input!$H$16/12,$B$4-B229,$B$4,$F$4)))</f>
        <v/>
      </c>
      <c r="E228" s="47" t="str">
        <f>IF(A228&gt;=$B$4,"",(-IPMT(Input!$H$16/12,$B$4-B229,$B$4,$F$4)))</f>
        <v/>
      </c>
      <c r="F228" s="46" t="str">
        <f t="shared" si="9"/>
        <v/>
      </c>
    </row>
    <row r="229" spans="1:6" x14ac:dyDescent="0.25">
      <c r="A229" s="7">
        <v>225</v>
      </c>
      <c r="B229" s="7" t="str">
        <f t="shared" si="8"/>
        <v/>
      </c>
      <c r="C229" s="46" t="str">
        <f>IF(A229&gt;$B$4,"",(Input!$C$12))</f>
        <v/>
      </c>
      <c r="D229" s="47" t="str">
        <f>IF(A229&gt;=$B$4,"",(-PPMT(Input!$H$16/12,$B$4-B230,$B$4,$F$4)))</f>
        <v/>
      </c>
      <c r="E229" s="47" t="str">
        <f>IF(A229&gt;=$B$4,"",(-IPMT(Input!$H$16/12,$B$4-B230,$B$4,$F$4)))</f>
        <v/>
      </c>
      <c r="F229" s="46" t="str">
        <f t="shared" si="9"/>
        <v/>
      </c>
    </row>
    <row r="230" spans="1:6" x14ac:dyDescent="0.25">
      <c r="A230" s="7">
        <v>226</v>
      </c>
      <c r="B230" s="7" t="str">
        <f t="shared" si="8"/>
        <v/>
      </c>
      <c r="C230" s="46" t="str">
        <f>IF(A230&gt;$B$4,"",(Input!$C$12))</f>
        <v/>
      </c>
      <c r="D230" s="47" t="str">
        <f>IF(A230&gt;=$B$4,"",(-PPMT(Input!$H$16/12,$B$4-B231,$B$4,$F$4)))</f>
        <v/>
      </c>
      <c r="E230" s="47" t="str">
        <f>IF(A230&gt;=$B$4,"",(-IPMT(Input!$H$16/12,$B$4-B231,$B$4,$F$4)))</f>
        <v/>
      </c>
      <c r="F230" s="46" t="str">
        <f t="shared" si="9"/>
        <v/>
      </c>
    </row>
    <row r="231" spans="1:6" x14ac:dyDescent="0.25">
      <c r="A231" s="7">
        <v>227</v>
      </c>
      <c r="B231" s="7" t="str">
        <f t="shared" si="8"/>
        <v/>
      </c>
      <c r="C231" s="46" t="str">
        <f>IF(A231&gt;$B$4,"",(Input!$C$12))</f>
        <v/>
      </c>
      <c r="D231" s="47" t="str">
        <f>IF(A231&gt;=$B$4,"",(-PPMT(Input!$H$16/12,$B$4-B232,$B$4,$F$4)))</f>
        <v/>
      </c>
      <c r="E231" s="47" t="str">
        <f>IF(A231&gt;=$B$4,"",(-IPMT(Input!$H$16/12,$B$4-B232,$B$4,$F$4)))</f>
        <v/>
      </c>
      <c r="F231" s="46" t="str">
        <f t="shared" si="9"/>
        <v/>
      </c>
    </row>
    <row r="232" spans="1:6" x14ac:dyDescent="0.25">
      <c r="A232" s="7">
        <v>228</v>
      </c>
      <c r="B232" s="7" t="str">
        <f t="shared" si="8"/>
        <v/>
      </c>
      <c r="C232" s="46" t="str">
        <f>IF(A232&gt;$B$4,"",(Input!$C$12))</f>
        <v/>
      </c>
      <c r="D232" s="47" t="str">
        <f>IF(A232&gt;=$B$4,"",(-PPMT(Input!$H$16/12,$B$4-B233,$B$4,$F$4)))</f>
        <v/>
      </c>
      <c r="E232" s="47" t="str">
        <f>IF(A232&gt;=$B$4,"",(-IPMT(Input!$H$16/12,$B$4-B233,$B$4,$F$4)))</f>
        <v/>
      </c>
      <c r="F232" s="46" t="str">
        <f t="shared" si="9"/>
        <v/>
      </c>
    </row>
    <row r="233" spans="1:6" x14ac:dyDescent="0.25">
      <c r="A233" s="7">
        <v>229</v>
      </c>
      <c r="B233" s="7" t="str">
        <f t="shared" si="8"/>
        <v/>
      </c>
      <c r="C233" s="46" t="str">
        <f>IF(A233&gt;$B$4,"",(Input!$C$12))</f>
        <v/>
      </c>
      <c r="D233" s="47" t="str">
        <f>IF(A233&gt;=$B$4,"",(-PPMT(Input!$H$16/12,$B$4-B234,$B$4,$F$4)))</f>
        <v/>
      </c>
      <c r="E233" s="47" t="str">
        <f>IF(A233&gt;=$B$4,"",(-IPMT(Input!$H$16/12,$B$4-B234,$B$4,$F$4)))</f>
        <v/>
      </c>
      <c r="F233" s="46" t="str">
        <f t="shared" si="9"/>
        <v/>
      </c>
    </row>
    <row r="234" spans="1:6" x14ac:dyDescent="0.25">
      <c r="A234" s="7">
        <v>230</v>
      </c>
      <c r="B234" s="7" t="str">
        <f t="shared" si="8"/>
        <v/>
      </c>
      <c r="C234" s="46" t="str">
        <f>IF(A234&gt;$B$4,"",(Input!$C$12))</f>
        <v/>
      </c>
      <c r="D234" s="47" t="str">
        <f>IF(A234&gt;=$B$4,"",(-PPMT(Input!$H$16/12,$B$4-B235,$B$4,$F$4)))</f>
        <v/>
      </c>
      <c r="E234" s="47" t="str">
        <f>IF(A234&gt;=$B$4,"",(-IPMT(Input!$H$16/12,$B$4-B235,$B$4,$F$4)))</f>
        <v/>
      </c>
      <c r="F234" s="46" t="str">
        <f t="shared" si="9"/>
        <v/>
      </c>
    </row>
    <row r="235" spans="1:6" x14ac:dyDescent="0.25">
      <c r="A235" s="7">
        <v>231</v>
      </c>
      <c r="B235" s="7" t="str">
        <f t="shared" si="8"/>
        <v/>
      </c>
      <c r="C235" s="46" t="str">
        <f>IF(A235&gt;$B$4,"",(Input!$C$12))</f>
        <v/>
      </c>
      <c r="D235" s="47" t="str">
        <f>IF(A235&gt;=$B$4,"",(-PPMT(Input!$H$16/12,$B$4-B236,$B$4,$F$4)))</f>
        <v/>
      </c>
      <c r="E235" s="47" t="str">
        <f>IF(A235&gt;=$B$4,"",(-IPMT(Input!$H$16/12,$B$4-B236,$B$4,$F$4)))</f>
        <v/>
      </c>
      <c r="F235" s="46" t="str">
        <f t="shared" si="9"/>
        <v/>
      </c>
    </row>
    <row r="236" spans="1:6" x14ac:dyDescent="0.25">
      <c r="A236" s="7">
        <v>232</v>
      </c>
      <c r="B236" s="7" t="str">
        <f t="shared" si="8"/>
        <v/>
      </c>
      <c r="C236" s="46" t="str">
        <f>IF(A236&gt;$B$4,"",(Input!$C$12))</f>
        <v/>
      </c>
      <c r="D236" s="47" t="str">
        <f>IF(A236&gt;=$B$4,"",(-PPMT(Input!$H$16/12,$B$4-B237,$B$4,$F$4)))</f>
        <v/>
      </c>
      <c r="E236" s="47" t="str">
        <f>IF(A236&gt;=$B$4,"",(-IPMT(Input!$H$16/12,$B$4-B237,$B$4,$F$4)))</f>
        <v/>
      </c>
      <c r="F236" s="46" t="str">
        <f t="shared" si="9"/>
        <v/>
      </c>
    </row>
    <row r="237" spans="1:6" x14ac:dyDescent="0.25">
      <c r="A237" s="7">
        <v>233</v>
      </c>
      <c r="B237" s="7" t="str">
        <f t="shared" si="8"/>
        <v/>
      </c>
      <c r="C237" s="46" t="str">
        <f>IF(A237&gt;$B$4,"",(Input!$C$12))</f>
        <v/>
      </c>
      <c r="D237" s="47" t="str">
        <f>IF(A237&gt;=$B$4,"",(-PPMT(Input!$H$16/12,$B$4-B238,$B$4,$F$4)))</f>
        <v/>
      </c>
      <c r="E237" s="47" t="str">
        <f>IF(A237&gt;=$B$4,"",(-IPMT(Input!$H$16/12,$B$4-B238,$B$4,$F$4)))</f>
        <v/>
      </c>
      <c r="F237" s="46" t="str">
        <f t="shared" si="9"/>
        <v/>
      </c>
    </row>
    <row r="238" spans="1:6" x14ac:dyDescent="0.25">
      <c r="A238" s="7">
        <v>234</v>
      </c>
      <c r="B238" s="7" t="str">
        <f t="shared" si="8"/>
        <v/>
      </c>
      <c r="C238" s="46" t="str">
        <f>IF(A238&gt;$B$4,"",(Input!$C$12))</f>
        <v/>
      </c>
      <c r="D238" s="47" t="str">
        <f>IF(A238&gt;=$B$4,"",(-PPMT(Input!$H$16/12,$B$4-B239,$B$4,$F$4)))</f>
        <v/>
      </c>
      <c r="E238" s="47" t="str">
        <f>IF(A238&gt;=$B$4,"",(-IPMT(Input!$H$16/12,$B$4-B239,$B$4,$F$4)))</f>
        <v/>
      </c>
      <c r="F238" s="46" t="str">
        <f t="shared" si="9"/>
        <v/>
      </c>
    </row>
    <row r="239" spans="1:6" x14ac:dyDescent="0.25">
      <c r="A239" s="7">
        <v>235</v>
      </c>
      <c r="B239" s="7" t="str">
        <f t="shared" si="8"/>
        <v/>
      </c>
      <c r="C239" s="46" t="str">
        <f>IF(A239&gt;$B$4,"",(Input!$C$12))</f>
        <v/>
      </c>
      <c r="D239" s="47" t="str">
        <f>IF(A239&gt;=$B$4,"",(-PPMT(Input!$H$16/12,$B$4-B240,$B$4,$F$4)))</f>
        <v/>
      </c>
      <c r="E239" s="47" t="str">
        <f>IF(A239&gt;=$B$4,"",(-IPMT(Input!$H$16/12,$B$4-B240,$B$4,$F$4)))</f>
        <v/>
      </c>
      <c r="F239" s="46" t="str">
        <f t="shared" si="9"/>
        <v/>
      </c>
    </row>
    <row r="240" spans="1:6" x14ac:dyDescent="0.25">
      <c r="A240" s="7">
        <v>236</v>
      </c>
      <c r="B240" s="7" t="str">
        <f t="shared" si="8"/>
        <v/>
      </c>
      <c r="C240" s="46" t="str">
        <f>IF(A240&gt;$B$4,"",(Input!$C$12))</f>
        <v/>
      </c>
      <c r="D240" s="47" t="str">
        <f>IF(A240&gt;=$B$4,"",(-PPMT(Input!$H$16/12,$B$4-B241,$B$4,$F$4)))</f>
        <v/>
      </c>
      <c r="E240" s="47" t="str">
        <f>IF(A240&gt;=$B$4,"",(-IPMT(Input!$H$16/12,$B$4-B241,$B$4,$F$4)))</f>
        <v/>
      </c>
      <c r="F240" s="46" t="str">
        <f t="shared" si="9"/>
        <v/>
      </c>
    </row>
    <row r="241" spans="1:6" x14ac:dyDescent="0.25">
      <c r="A241" s="7">
        <v>237</v>
      </c>
      <c r="B241" s="7" t="str">
        <f t="shared" si="8"/>
        <v/>
      </c>
      <c r="C241" s="46" t="str">
        <f>IF(A241&gt;$B$4,"",(Input!$C$12))</f>
        <v/>
      </c>
      <c r="D241" s="47" t="str">
        <f>IF(A241&gt;=$B$4,"",(-PPMT(Input!$H$16/12,$B$4-B242,$B$4,$F$4)))</f>
        <v/>
      </c>
      <c r="E241" s="47" t="str">
        <f>IF(A241&gt;=$B$4,"",(-IPMT(Input!$H$16/12,$B$4-B242,$B$4,$F$4)))</f>
        <v/>
      </c>
      <c r="F241" s="46" t="str">
        <f t="shared" si="9"/>
        <v/>
      </c>
    </row>
    <row r="242" spans="1:6" x14ac:dyDescent="0.25">
      <c r="A242" s="7">
        <v>238</v>
      </c>
      <c r="B242" s="7" t="str">
        <f t="shared" si="8"/>
        <v/>
      </c>
      <c r="C242" s="46" t="str">
        <f>IF(A242&gt;$B$4,"",(Input!$C$12))</f>
        <v/>
      </c>
      <c r="D242" s="47" t="str">
        <f>IF(A242&gt;=$B$4,"",(-PPMT(Input!$H$16/12,$B$4-B243,$B$4,$F$4)))</f>
        <v/>
      </c>
      <c r="E242" s="47" t="str">
        <f>IF(A242&gt;=$B$4,"",(-IPMT(Input!$H$16/12,$B$4-B243,$B$4,$F$4)))</f>
        <v/>
      </c>
      <c r="F242" s="46" t="str">
        <f t="shared" si="9"/>
        <v/>
      </c>
    </row>
    <row r="243" spans="1:6" x14ac:dyDescent="0.25">
      <c r="A243" s="7">
        <v>239</v>
      </c>
      <c r="B243" s="7" t="str">
        <f t="shared" si="8"/>
        <v/>
      </c>
      <c r="C243" s="46" t="str">
        <f>IF(A243&gt;$B$4,"",(Input!$C$12))</f>
        <v/>
      </c>
      <c r="D243" s="47" t="str">
        <f>IF(A243&gt;=$B$4,"",(-PPMT(Input!$H$16/12,$B$4-B244,$B$4,$F$4)))</f>
        <v/>
      </c>
      <c r="E243" s="47" t="str">
        <f>IF(A243&gt;=$B$4,"",(-IPMT(Input!$H$16/12,$B$4-B244,$B$4,$F$4)))</f>
        <v/>
      </c>
      <c r="F243" s="46" t="str">
        <f t="shared" si="9"/>
        <v/>
      </c>
    </row>
    <row r="244" spans="1:6" x14ac:dyDescent="0.25">
      <c r="A244" s="7">
        <v>240</v>
      </c>
      <c r="B244" s="7" t="str">
        <f t="shared" si="8"/>
        <v/>
      </c>
      <c r="C244" s="46" t="str">
        <f>IF(A244&gt;$B$4,"",(Input!$C$12))</f>
        <v/>
      </c>
      <c r="D244" s="47" t="str">
        <f>IF(A244&gt;=$B$4,"",(-PPMT(Input!$H$16/12,$B$4-B245,$B$4,$F$4)))</f>
        <v/>
      </c>
      <c r="E244" s="47" t="str">
        <f>IF(A244&gt;=$B$4,"",(-IPMT(Input!$H$16/12,$B$4-B245,$B$4,$F$4)))</f>
        <v/>
      </c>
      <c r="F244" s="46" t="str">
        <f t="shared" si="9"/>
        <v/>
      </c>
    </row>
    <row r="245" spans="1:6" x14ac:dyDescent="0.25">
      <c r="A245" s="7">
        <v>241</v>
      </c>
      <c r="B245" s="7" t="str">
        <f t="shared" si="8"/>
        <v/>
      </c>
      <c r="C245" s="46" t="str">
        <f>IF(A245&gt;$B$4,"",(Input!$C$12))</f>
        <v/>
      </c>
      <c r="D245" s="47" t="str">
        <f>IF(A245&gt;=$B$4,"",(-PPMT(Input!$H$16/12,$B$4-B246,$B$4,$F$4)))</f>
        <v/>
      </c>
      <c r="E245" s="47" t="str">
        <f>IF(A245&gt;=$B$4,"",(-IPMT(Input!$H$16/12,$B$4-B246,$B$4,$F$4)))</f>
        <v/>
      </c>
      <c r="F245" s="46" t="str">
        <f t="shared" si="9"/>
        <v/>
      </c>
    </row>
    <row r="246" spans="1:6" x14ac:dyDescent="0.25">
      <c r="A246" s="7">
        <v>242</v>
      </c>
      <c r="B246" s="7" t="str">
        <f t="shared" si="8"/>
        <v/>
      </c>
      <c r="C246" s="46" t="str">
        <f>IF(A246&gt;$B$4,"",(Input!$C$12))</f>
        <v/>
      </c>
      <c r="D246" s="47" t="str">
        <f>IF(A246&gt;=$B$4,"",(-PPMT(Input!$H$16/12,$B$4-B247,$B$4,$F$4)))</f>
        <v/>
      </c>
      <c r="E246" s="47" t="str">
        <f>IF(A246&gt;=$B$4,"",(-IPMT(Input!$H$16/12,$B$4-B247,$B$4,$F$4)))</f>
        <v/>
      </c>
      <c r="F246" s="46" t="str">
        <f t="shared" si="9"/>
        <v/>
      </c>
    </row>
    <row r="247" spans="1:6" x14ac:dyDescent="0.25">
      <c r="A247" s="7">
        <v>243</v>
      </c>
      <c r="B247" s="7" t="str">
        <f t="shared" si="8"/>
        <v/>
      </c>
      <c r="C247" s="46" t="str">
        <f>IF(A247&gt;$B$4,"",(Input!$C$12))</f>
        <v/>
      </c>
      <c r="D247" s="47" t="str">
        <f>IF(A247&gt;=$B$4,"",(-PPMT(Input!$H$16/12,$B$4-B248,$B$4,$F$4)))</f>
        <v/>
      </c>
      <c r="E247" s="47" t="str">
        <f>IF(A247&gt;=$B$4,"",(-IPMT(Input!$H$16/12,$B$4-B248,$B$4,$F$4)))</f>
        <v/>
      </c>
      <c r="F247" s="46" t="str">
        <f t="shared" si="9"/>
        <v/>
      </c>
    </row>
    <row r="248" spans="1:6" x14ac:dyDescent="0.25">
      <c r="A248" s="7">
        <v>244</v>
      </c>
      <c r="B248" s="7" t="str">
        <f t="shared" si="8"/>
        <v/>
      </c>
      <c r="C248" s="46" t="str">
        <f>IF(A248&gt;$B$4,"",(Input!$C$12))</f>
        <v/>
      </c>
      <c r="D248" s="47" t="str">
        <f>IF(A248&gt;=$B$4,"",(-PPMT(Input!$H$16/12,$B$4-B249,$B$4,$F$4)))</f>
        <v/>
      </c>
      <c r="E248" s="47" t="str">
        <f>IF(A248&gt;=$B$4,"",(-IPMT(Input!$H$16/12,$B$4-B249,$B$4,$F$4)))</f>
        <v/>
      </c>
      <c r="F248" s="46" t="str">
        <f t="shared" si="9"/>
        <v/>
      </c>
    </row>
    <row r="249" spans="1:6" x14ac:dyDescent="0.25">
      <c r="A249" s="7">
        <v>245</v>
      </c>
      <c r="B249" s="7" t="str">
        <f t="shared" si="8"/>
        <v/>
      </c>
      <c r="C249" s="46" t="str">
        <f>IF(A249&gt;$B$4,"",(Input!$C$12))</f>
        <v/>
      </c>
      <c r="D249" s="47" t="str">
        <f>IF(A249&gt;=$B$4,"",(-PPMT(Input!$H$16/12,$B$4-B250,$B$4,$F$4)))</f>
        <v/>
      </c>
      <c r="E249" s="47" t="str">
        <f>IF(A249&gt;=$B$4,"",(-IPMT(Input!$H$16/12,$B$4-B250,$B$4,$F$4)))</f>
        <v/>
      </c>
      <c r="F249" s="46" t="str">
        <f t="shared" si="9"/>
        <v/>
      </c>
    </row>
    <row r="250" spans="1:6" x14ac:dyDescent="0.25">
      <c r="A250" s="7">
        <v>246</v>
      </c>
      <c r="B250" s="7" t="str">
        <f t="shared" si="8"/>
        <v/>
      </c>
      <c r="C250" s="46" t="str">
        <f>IF(A250&gt;$B$4,"",(Input!$C$12))</f>
        <v/>
      </c>
      <c r="D250" s="47" t="str">
        <f>IF(A250&gt;=$B$4,"",(-PPMT(Input!$H$16/12,$B$4-B251,$B$4,$F$4)))</f>
        <v/>
      </c>
      <c r="E250" s="47" t="str">
        <f>IF(A250&gt;=$B$4,"",(-IPMT(Input!$H$16/12,$B$4-B251,$B$4,$F$4)))</f>
        <v/>
      </c>
      <c r="F250" s="46" t="str">
        <f t="shared" si="9"/>
        <v/>
      </c>
    </row>
    <row r="251" spans="1:6" x14ac:dyDescent="0.25">
      <c r="A251" s="7">
        <v>247</v>
      </c>
      <c r="B251" s="7" t="str">
        <f t="shared" si="8"/>
        <v/>
      </c>
      <c r="C251" s="46" t="str">
        <f>IF(A251&gt;$B$4,"",(Input!$C$12))</f>
        <v/>
      </c>
      <c r="D251" s="47" t="str">
        <f>IF(A251&gt;=$B$4,"",(-PPMT(Input!$H$16/12,$B$4-B252,$B$4,$F$4)))</f>
        <v/>
      </c>
      <c r="E251" s="47" t="str">
        <f>IF(A251&gt;=$B$4,"",(-IPMT(Input!$H$16/12,$B$4-B252,$B$4,$F$4)))</f>
        <v/>
      </c>
      <c r="F251" s="46" t="str">
        <f t="shared" si="9"/>
        <v/>
      </c>
    </row>
    <row r="252" spans="1:6" x14ac:dyDescent="0.25">
      <c r="A252" s="7">
        <v>248</v>
      </c>
      <c r="B252" s="7" t="str">
        <f t="shared" si="8"/>
        <v/>
      </c>
      <c r="C252" s="46" t="str">
        <f>IF(A252&gt;$B$4,"",(Input!$C$12))</f>
        <v/>
      </c>
      <c r="D252" s="47" t="str">
        <f>IF(A252&gt;=$B$4,"",(-PPMT(Input!$H$16/12,$B$4-B253,$B$4,$F$4)))</f>
        <v/>
      </c>
      <c r="E252" s="47" t="str">
        <f>IF(A252&gt;=$B$4,"",(-IPMT(Input!$H$16/12,$B$4-B253,$B$4,$F$4)))</f>
        <v/>
      </c>
      <c r="F252" s="46" t="str">
        <f t="shared" si="9"/>
        <v/>
      </c>
    </row>
    <row r="253" spans="1:6" x14ac:dyDescent="0.25">
      <c r="A253" s="7">
        <v>249</v>
      </c>
      <c r="B253" s="7" t="str">
        <f t="shared" si="8"/>
        <v/>
      </c>
      <c r="C253" s="46" t="str">
        <f>IF(A253&gt;$B$4,"",(Input!$C$12))</f>
        <v/>
      </c>
      <c r="D253" s="47" t="str">
        <f>IF(A253&gt;=$B$4,"",(-PPMT(Input!$H$16/12,$B$4-B254,$B$4,$F$4)))</f>
        <v/>
      </c>
      <c r="E253" s="47" t="str">
        <f>IF(A253&gt;=$B$4,"",(-IPMT(Input!$H$16/12,$B$4-B254,$B$4,$F$4)))</f>
        <v/>
      </c>
      <c r="F253" s="46" t="str">
        <f t="shared" si="9"/>
        <v/>
      </c>
    </row>
    <row r="254" spans="1:6" x14ac:dyDescent="0.25">
      <c r="A254" s="7">
        <v>250</v>
      </c>
      <c r="B254" s="7" t="str">
        <f t="shared" ref="B254:B317" si="10">IF(A254&gt;$B$4,"",(B253-1))</f>
        <v/>
      </c>
      <c r="C254" s="46" t="str">
        <f>IF(A254&gt;$B$4,"",(Input!$C$12))</f>
        <v/>
      </c>
      <c r="D254" s="47" t="str">
        <f>IF(A254&gt;=$B$4,"",(-PPMT(Input!$H$16/12,$B$4-B255,$B$4,$F$4)))</f>
        <v/>
      </c>
      <c r="E254" s="47" t="str">
        <f>IF(A254&gt;=$B$4,"",(-IPMT(Input!$H$16/12,$B$4-B255,$B$4,$F$4)))</f>
        <v/>
      </c>
      <c r="F254" s="46" t="str">
        <f t="shared" ref="F254:F317" si="11">IF(A254&gt;$B$4,"",(F253-D253))</f>
        <v/>
      </c>
    </row>
    <row r="255" spans="1:6" x14ac:dyDescent="0.25">
      <c r="A255" s="7">
        <v>251</v>
      </c>
      <c r="B255" s="7" t="str">
        <f t="shared" si="10"/>
        <v/>
      </c>
      <c r="C255" s="46" t="str">
        <f>IF(A255&gt;$B$4,"",(Input!$C$12))</f>
        <v/>
      </c>
      <c r="D255" s="47" t="str">
        <f>IF(A255&gt;=$B$4,"",(-PPMT(Input!$H$16/12,$B$4-B256,$B$4,$F$4)))</f>
        <v/>
      </c>
      <c r="E255" s="47" t="str">
        <f>IF(A255&gt;=$B$4,"",(-IPMT(Input!$H$16/12,$B$4-B256,$B$4,$F$4)))</f>
        <v/>
      </c>
      <c r="F255" s="46" t="str">
        <f t="shared" si="11"/>
        <v/>
      </c>
    </row>
    <row r="256" spans="1:6" x14ac:dyDescent="0.25">
      <c r="A256" s="7">
        <v>252</v>
      </c>
      <c r="B256" s="7" t="str">
        <f t="shared" si="10"/>
        <v/>
      </c>
      <c r="C256" s="46" t="str">
        <f>IF(A256&gt;$B$4,"",(Input!$C$12))</f>
        <v/>
      </c>
      <c r="D256" s="47" t="str">
        <f>IF(A256&gt;=$B$4,"",(-PPMT(Input!$H$16/12,$B$4-B257,$B$4,$F$4)))</f>
        <v/>
      </c>
      <c r="E256" s="47" t="str">
        <f>IF(A256&gt;=$B$4,"",(-IPMT(Input!$H$16/12,$B$4-B257,$B$4,$F$4)))</f>
        <v/>
      </c>
      <c r="F256" s="46" t="str">
        <f t="shared" si="11"/>
        <v/>
      </c>
    </row>
    <row r="257" spans="1:6" x14ac:dyDescent="0.25">
      <c r="A257" s="7">
        <v>253</v>
      </c>
      <c r="B257" s="7" t="str">
        <f t="shared" si="10"/>
        <v/>
      </c>
      <c r="C257" s="46" t="str">
        <f>IF(A257&gt;$B$4,"",(Input!$C$12))</f>
        <v/>
      </c>
      <c r="D257" s="47" t="str">
        <f>IF(A257&gt;=$B$4,"",(-PPMT(Input!$H$16/12,$B$4-B258,$B$4,$F$4)))</f>
        <v/>
      </c>
      <c r="E257" s="47" t="str">
        <f>IF(A257&gt;=$B$4,"",(-IPMT(Input!$H$16/12,$B$4-B258,$B$4,$F$4)))</f>
        <v/>
      </c>
      <c r="F257" s="46" t="str">
        <f t="shared" si="11"/>
        <v/>
      </c>
    </row>
    <row r="258" spans="1:6" x14ac:dyDescent="0.25">
      <c r="A258" s="7">
        <v>254</v>
      </c>
      <c r="B258" s="7" t="str">
        <f t="shared" si="10"/>
        <v/>
      </c>
      <c r="C258" s="46" t="str">
        <f>IF(A258&gt;$B$4,"",(Input!$C$12))</f>
        <v/>
      </c>
      <c r="D258" s="47" t="str">
        <f>IF(A258&gt;=$B$4,"",(-PPMT(Input!$H$16/12,$B$4-B259,$B$4,$F$4)))</f>
        <v/>
      </c>
      <c r="E258" s="47" t="str">
        <f>IF(A258&gt;=$B$4,"",(-IPMT(Input!$H$16/12,$B$4-B259,$B$4,$F$4)))</f>
        <v/>
      </c>
      <c r="F258" s="46" t="str">
        <f t="shared" si="11"/>
        <v/>
      </c>
    </row>
    <row r="259" spans="1:6" x14ac:dyDescent="0.25">
      <c r="A259" s="7">
        <v>255</v>
      </c>
      <c r="B259" s="7" t="str">
        <f t="shared" si="10"/>
        <v/>
      </c>
      <c r="C259" s="46" t="str">
        <f>IF(A259&gt;$B$4,"",(Input!$C$12))</f>
        <v/>
      </c>
      <c r="D259" s="47" t="str">
        <f>IF(A259&gt;=$B$4,"",(-PPMT(Input!$H$16/12,$B$4-B260,$B$4,$F$4)))</f>
        <v/>
      </c>
      <c r="E259" s="47" t="str">
        <f>IF(A259&gt;=$B$4,"",(-IPMT(Input!$H$16/12,$B$4-B260,$B$4,$F$4)))</f>
        <v/>
      </c>
      <c r="F259" s="46" t="str">
        <f t="shared" si="11"/>
        <v/>
      </c>
    </row>
    <row r="260" spans="1:6" x14ac:dyDescent="0.25">
      <c r="A260" s="7">
        <v>256</v>
      </c>
      <c r="B260" s="7" t="str">
        <f t="shared" si="10"/>
        <v/>
      </c>
      <c r="C260" s="46" t="str">
        <f>IF(A260&gt;$B$4,"",(Input!$C$12))</f>
        <v/>
      </c>
      <c r="D260" s="47" t="str">
        <f>IF(A260&gt;=$B$4,"",(-PPMT(Input!$H$16/12,$B$4-B261,$B$4,$F$4)))</f>
        <v/>
      </c>
      <c r="E260" s="47" t="str">
        <f>IF(A260&gt;=$B$4,"",(-IPMT(Input!$H$16/12,$B$4-B261,$B$4,$F$4)))</f>
        <v/>
      </c>
      <c r="F260" s="46" t="str">
        <f t="shared" si="11"/>
        <v/>
      </c>
    </row>
    <row r="261" spans="1:6" x14ac:dyDescent="0.25">
      <c r="A261" s="7">
        <v>257</v>
      </c>
      <c r="B261" s="7" t="str">
        <f t="shared" si="10"/>
        <v/>
      </c>
      <c r="C261" s="46" t="str">
        <f>IF(A261&gt;$B$4,"",(Input!$C$12))</f>
        <v/>
      </c>
      <c r="D261" s="47" t="str">
        <f>IF(A261&gt;=$B$4,"",(-PPMT(Input!$H$16/12,$B$4-B262,$B$4,$F$4)))</f>
        <v/>
      </c>
      <c r="E261" s="47" t="str">
        <f>IF(A261&gt;=$B$4,"",(-IPMT(Input!$H$16/12,$B$4-B262,$B$4,$F$4)))</f>
        <v/>
      </c>
      <c r="F261" s="46" t="str">
        <f t="shared" si="11"/>
        <v/>
      </c>
    </row>
    <row r="262" spans="1:6" x14ac:dyDescent="0.25">
      <c r="A262" s="7">
        <v>258</v>
      </c>
      <c r="B262" s="7" t="str">
        <f t="shared" si="10"/>
        <v/>
      </c>
      <c r="C262" s="46" t="str">
        <f>IF(A262&gt;$B$4,"",(Input!$C$12))</f>
        <v/>
      </c>
      <c r="D262" s="47" t="str">
        <f>IF(A262&gt;=$B$4,"",(-PPMT(Input!$H$16/12,$B$4-B263,$B$4,$F$4)))</f>
        <v/>
      </c>
      <c r="E262" s="47" t="str">
        <f>IF(A262&gt;=$B$4,"",(-IPMT(Input!$H$16/12,$B$4-B263,$B$4,$F$4)))</f>
        <v/>
      </c>
      <c r="F262" s="46" t="str">
        <f t="shared" si="11"/>
        <v/>
      </c>
    </row>
    <row r="263" spans="1:6" x14ac:dyDescent="0.25">
      <c r="A263" s="7">
        <v>259</v>
      </c>
      <c r="B263" s="7" t="str">
        <f t="shared" si="10"/>
        <v/>
      </c>
      <c r="C263" s="46" t="str">
        <f>IF(A263&gt;$B$4,"",(Input!$C$12))</f>
        <v/>
      </c>
      <c r="D263" s="47" t="str">
        <f>IF(A263&gt;=$B$4,"",(-PPMT(Input!$H$16/12,$B$4-B264,$B$4,$F$4)))</f>
        <v/>
      </c>
      <c r="E263" s="47" t="str">
        <f>IF(A263&gt;=$B$4,"",(-IPMT(Input!$H$16/12,$B$4-B264,$B$4,$F$4)))</f>
        <v/>
      </c>
      <c r="F263" s="46" t="str">
        <f t="shared" si="11"/>
        <v/>
      </c>
    </row>
    <row r="264" spans="1:6" x14ac:dyDescent="0.25">
      <c r="A264" s="7">
        <v>260</v>
      </c>
      <c r="B264" s="7" t="str">
        <f t="shared" si="10"/>
        <v/>
      </c>
      <c r="C264" s="46" t="str">
        <f>IF(A264&gt;$B$4,"",(Input!$C$12))</f>
        <v/>
      </c>
      <c r="D264" s="47" t="str">
        <f>IF(A264&gt;=$B$4,"",(-PPMT(Input!$H$16/12,$B$4-B265,$B$4,$F$4)))</f>
        <v/>
      </c>
      <c r="E264" s="47" t="str">
        <f>IF(A264&gt;=$B$4,"",(-IPMT(Input!$H$16/12,$B$4-B265,$B$4,$F$4)))</f>
        <v/>
      </c>
      <c r="F264" s="46" t="str">
        <f t="shared" si="11"/>
        <v/>
      </c>
    </row>
    <row r="265" spans="1:6" x14ac:dyDescent="0.25">
      <c r="A265" s="7">
        <v>261</v>
      </c>
      <c r="B265" s="7" t="str">
        <f t="shared" si="10"/>
        <v/>
      </c>
      <c r="C265" s="46" t="str">
        <f>IF(A265&gt;$B$4,"",(Input!$C$12))</f>
        <v/>
      </c>
      <c r="D265" s="47" t="str">
        <f>IF(A265&gt;=$B$4,"",(-PPMT(Input!$H$16/12,$B$4-B266,$B$4,$F$4)))</f>
        <v/>
      </c>
      <c r="E265" s="47" t="str">
        <f>IF(A265&gt;=$B$4,"",(-IPMT(Input!$H$16/12,$B$4-B266,$B$4,$F$4)))</f>
        <v/>
      </c>
      <c r="F265" s="46" t="str">
        <f t="shared" si="11"/>
        <v/>
      </c>
    </row>
    <row r="266" spans="1:6" x14ac:dyDescent="0.25">
      <c r="A266" s="7">
        <v>262</v>
      </c>
      <c r="B266" s="7" t="str">
        <f t="shared" si="10"/>
        <v/>
      </c>
      <c r="C266" s="46" t="str">
        <f>IF(A266&gt;$B$4,"",(Input!$C$12))</f>
        <v/>
      </c>
      <c r="D266" s="47" t="str">
        <f>IF(A266&gt;=$B$4,"",(-PPMT(Input!$H$16/12,$B$4-B267,$B$4,$F$4)))</f>
        <v/>
      </c>
      <c r="E266" s="47" t="str">
        <f>IF(A266&gt;=$B$4,"",(-IPMT(Input!$H$16/12,$B$4-B267,$B$4,$F$4)))</f>
        <v/>
      </c>
      <c r="F266" s="46" t="str">
        <f t="shared" si="11"/>
        <v/>
      </c>
    </row>
    <row r="267" spans="1:6" x14ac:dyDescent="0.25">
      <c r="A267" s="7">
        <v>263</v>
      </c>
      <c r="B267" s="7" t="str">
        <f t="shared" si="10"/>
        <v/>
      </c>
      <c r="C267" s="46" t="str">
        <f>IF(A267&gt;$B$4,"",(Input!$C$12))</f>
        <v/>
      </c>
      <c r="D267" s="47" t="str">
        <f>IF(A267&gt;=$B$4,"",(-PPMT(Input!$H$16/12,$B$4-B268,$B$4,$F$4)))</f>
        <v/>
      </c>
      <c r="E267" s="47" t="str">
        <f>IF(A267&gt;=$B$4,"",(-IPMT(Input!$H$16/12,$B$4-B268,$B$4,$F$4)))</f>
        <v/>
      </c>
      <c r="F267" s="46" t="str">
        <f t="shared" si="11"/>
        <v/>
      </c>
    </row>
    <row r="268" spans="1:6" x14ac:dyDescent="0.25">
      <c r="A268" s="7">
        <v>264</v>
      </c>
      <c r="B268" s="7" t="str">
        <f t="shared" si="10"/>
        <v/>
      </c>
      <c r="C268" s="46" t="str">
        <f>IF(A268&gt;$B$4,"",(Input!$C$12))</f>
        <v/>
      </c>
      <c r="D268" s="47" t="str">
        <f>IF(A268&gt;=$B$4,"",(-PPMT(Input!$H$16/12,$B$4-B269,$B$4,$F$4)))</f>
        <v/>
      </c>
      <c r="E268" s="47" t="str">
        <f>IF(A268&gt;=$B$4,"",(-IPMT(Input!$H$16/12,$B$4-B269,$B$4,$F$4)))</f>
        <v/>
      </c>
      <c r="F268" s="46" t="str">
        <f t="shared" si="11"/>
        <v/>
      </c>
    </row>
    <row r="269" spans="1:6" x14ac:dyDescent="0.25">
      <c r="A269" s="7">
        <v>265</v>
      </c>
      <c r="B269" s="7" t="str">
        <f t="shared" si="10"/>
        <v/>
      </c>
      <c r="C269" s="46" t="str">
        <f>IF(A269&gt;$B$4,"",(Input!$C$12))</f>
        <v/>
      </c>
      <c r="D269" s="47" t="str">
        <f>IF(A269&gt;=$B$4,"",(-PPMT(Input!$H$16/12,$B$4-B270,$B$4,$F$4)))</f>
        <v/>
      </c>
      <c r="E269" s="47" t="str">
        <f>IF(A269&gt;=$B$4,"",(-IPMT(Input!$H$16/12,$B$4-B270,$B$4,$F$4)))</f>
        <v/>
      </c>
      <c r="F269" s="46" t="str">
        <f t="shared" si="11"/>
        <v/>
      </c>
    </row>
    <row r="270" spans="1:6" x14ac:dyDescent="0.25">
      <c r="A270" s="7">
        <v>266</v>
      </c>
      <c r="B270" s="7" t="str">
        <f t="shared" si="10"/>
        <v/>
      </c>
      <c r="C270" s="46" t="str">
        <f>IF(A270&gt;$B$4,"",(Input!$C$12))</f>
        <v/>
      </c>
      <c r="D270" s="47" t="str">
        <f>IF(A270&gt;=$B$4,"",(-PPMT(Input!$H$16/12,$B$4-B271,$B$4,$F$4)))</f>
        <v/>
      </c>
      <c r="E270" s="47" t="str">
        <f>IF(A270&gt;=$B$4,"",(-IPMT(Input!$H$16/12,$B$4-B271,$B$4,$F$4)))</f>
        <v/>
      </c>
      <c r="F270" s="46" t="str">
        <f t="shared" si="11"/>
        <v/>
      </c>
    </row>
    <row r="271" spans="1:6" x14ac:dyDescent="0.25">
      <c r="A271" s="7">
        <v>267</v>
      </c>
      <c r="B271" s="7" t="str">
        <f t="shared" si="10"/>
        <v/>
      </c>
      <c r="C271" s="46" t="str">
        <f>IF(A271&gt;$B$4,"",(Input!$C$12))</f>
        <v/>
      </c>
      <c r="D271" s="47" t="str">
        <f>IF(A271&gt;=$B$4,"",(-PPMT(Input!$H$16/12,$B$4-B272,$B$4,$F$4)))</f>
        <v/>
      </c>
      <c r="E271" s="47" t="str">
        <f>IF(A271&gt;=$B$4,"",(-IPMT(Input!$H$16/12,$B$4-B272,$B$4,$F$4)))</f>
        <v/>
      </c>
      <c r="F271" s="46" t="str">
        <f t="shared" si="11"/>
        <v/>
      </c>
    </row>
    <row r="272" spans="1:6" x14ac:dyDescent="0.25">
      <c r="A272" s="7">
        <v>268</v>
      </c>
      <c r="B272" s="7" t="str">
        <f t="shared" si="10"/>
        <v/>
      </c>
      <c r="C272" s="46" t="str">
        <f>IF(A272&gt;$B$4,"",(Input!$C$12))</f>
        <v/>
      </c>
      <c r="D272" s="47" t="str">
        <f>IF(A272&gt;=$B$4,"",(-PPMT(Input!$H$16/12,$B$4-B273,$B$4,$F$4)))</f>
        <v/>
      </c>
      <c r="E272" s="47" t="str">
        <f>IF(A272&gt;=$B$4,"",(-IPMT(Input!$H$16/12,$B$4-B273,$B$4,$F$4)))</f>
        <v/>
      </c>
      <c r="F272" s="46" t="str">
        <f t="shared" si="11"/>
        <v/>
      </c>
    </row>
    <row r="273" spans="1:6" x14ac:dyDescent="0.25">
      <c r="A273" s="7">
        <v>269</v>
      </c>
      <c r="B273" s="7" t="str">
        <f t="shared" si="10"/>
        <v/>
      </c>
      <c r="C273" s="46" t="str">
        <f>IF(A273&gt;$B$4,"",(Input!$C$12))</f>
        <v/>
      </c>
      <c r="D273" s="47" t="str">
        <f>IF(A273&gt;=$B$4,"",(-PPMT(Input!$H$16/12,$B$4-B274,$B$4,$F$4)))</f>
        <v/>
      </c>
      <c r="E273" s="47" t="str">
        <f>IF(A273&gt;=$B$4,"",(-IPMT(Input!$H$16/12,$B$4-B274,$B$4,$F$4)))</f>
        <v/>
      </c>
      <c r="F273" s="46" t="str">
        <f t="shared" si="11"/>
        <v/>
      </c>
    </row>
    <row r="274" spans="1:6" x14ac:dyDescent="0.25">
      <c r="A274" s="7">
        <v>270</v>
      </c>
      <c r="B274" s="7" t="str">
        <f t="shared" si="10"/>
        <v/>
      </c>
      <c r="C274" s="46" t="str">
        <f>IF(A274&gt;$B$4,"",(Input!$C$12))</f>
        <v/>
      </c>
      <c r="D274" s="47" t="str">
        <f>IF(A274&gt;=$B$4,"",(-PPMT(Input!$H$16/12,$B$4-B275,$B$4,$F$4)))</f>
        <v/>
      </c>
      <c r="E274" s="47" t="str">
        <f>IF(A274&gt;=$B$4,"",(-IPMT(Input!$H$16/12,$B$4-B275,$B$4,$F$4)))</f>
        <v/>
      </c>
      <c r="F274" s="46" t="str">
        <f t="shared" si="11"/>
        <v/>
      </c>
    </row>
    <row r="275" spans="1:6" x14ac:dyDescent="0.25">
      <c r="A275" s="7">
        <v>271</v>
      </c>
      <c r="B275" s="7" t="str">
        <f t="shared" si="10"/>
        <v/>
      </c>
      <c r="C275" s="46" t="str">
        <f>IF(A275&gt;$B$4,"",(Input!$C$12))</f>
        <v/>
      </c>
      <c r="D275" s="47" t="str">
        <f>IF(A275&gt;=$B$4,"",(-PPMT(Input!$H$16/12,$B$4-B276,$B$4,$F$4)))</f>
        <v/>
      </c>
      <c r="E275" s="47" t="str">
        <f>IF(A275&gt;=$B$4,"",(-IPMT(Input!$H$16/12,$B$4-B276,$B$4,$F$4)))</f>
        <v/>
      </c>
      <c r="F275" s="46" t="str">
        <f t="shared" si="11"/>
        <v/>
      </c>
    </row>
    <row r="276" spans="1:6" x14ac:dyDescent="0.25">
      <c r="A276" s="7">
        <v>272</v>
      </c>
      <c r="B276" s="7" t="str">
        <f t="shared" si="10"/>
        <v/>
      </c>
      <c r="C276" s="46" t="str">
        <f>IF(A276&gt;$B$4,"",(Input!$C$12))</f>
        <v/>
      </c>
      <c r="D276" s="47" t="str">
        <f>IF(A276&gt;=$B$4,"",(-PPMT(Input!$H$16/12,$B$4-B277,$B$4,$F$4)))</f>
        <v/>
      </c>
      <c r="E276" s="47" t="str">
        <f>IF(A276&gt;=$B$4,"",(-IPMT(Input!$H$16/12,$B$4-B277,$B$4,$F$4)))</f>
        <v/>
      </c>
      <c r="F276" s="46" t="str">
        <f t="shared" si="11"/>
        <v/>
      </c>
    </row>
    <row r="277" spans="1:6" x14ac:dyDescent="0.25">
      <c r="A277" s="7">
        <v>273</v>
      </c>
      <c r="B277" s="7" t="str">
        <f t="shared" si="10"/>
        <v/>
      </c>
      <c r="C277" s="46" t="str">
        <f>IF(A277&gt;$B$4,"",(Input!$C$12))</f>
        <v/>
      </c>
      <c r="D277" s="47" t="str">
        <f>IF(A277&gt;=$B$4,"",(-PPMT(Input!$H$16/12,$B$4-B278,$B$4,$F$4)))</f>
        <v/>
      </c>
      <c r="E277" s="47" t="str">
        <f>IF(A277&gt;=$B$4,"",(-IPMT(Input!$H$16/12,$B$4-B278,$B$4,$F$4)))</f>
        <v/>
      </c>
      <c r="F277" s="46" t="str">
        <f t="shared" si="11"/>
        <v/>
      </c>
    </row>
    <row r="278" spans="1:6" x14ac:dyDescent="0.25">
      <c r="A278" s="7">
        <v>274</v>
      </c>
      <c r="B278" s="7" t="str">
        <f t="shared" si="10"/>
        <v/>
      </c>
      <c r="C278" s="46" t="str">
        <f>IF(A278&gt;$B$4,"",(Input!$C$12))</f>
        <v/>
      </c>
      <c r="D278" s="47" t="str">
        <f>IF(A278&gt;=$B$4,"",(-PPMT(Input!$H$16/12,$B$4-B279,$B$4,$F$4)))</f>
        <v/>
      </c>
      <c r="E278" s="47" t="str">
        <f>IF(A278&gt;=$B$4,"",(-IPMT(Input!$H$16/12,$B$4-B279,$B$4,$F$4)))</f>
        <v/>
      </c>
      <c r="F278" s="46" t="str">
        <f t="shared" si="11"/>
        <v/>
      </c>
    </row>
    <row r="279" spans="1:6" x14ac:dyDescent="0.25">
      <c r="A279" s="7">
        <v>275</v>
      </c>
      <c r="B279" s="7" t="str">
        <f t="shared" si="10"/>
        <v/>
      </c>
      <c r="C279" s="46" t="str">
        <f>IF(A279&gt;$B$4,"",(Input!$C$12))</f>
        <v/>
      </c>
      <c r="D279" s="47" t="str">
        <f>IF(A279&gt;=$B$4,"",(-PPMT(Input!$H$16/12,$B$4-B280,$B$4,$F$4)))</f>
        <v/>
      </c>
      <c r="E279" s="47" t="str">
        <f>IF(A279&gt;=$B$4,"",(-IPMT(Input!$H$16/12,$B$4-B280,$B$4,$F$4)))</f>
        <v/>
      </c>
      <c r="F279" s="46" t="str">
        <f t="shared" si="11"/>
        <v/>
      </c>
    </row>
    <row r="280" spans="1:6" x14ac:dyDescent="0.25">
      <c r="A280" s="7">
        <v>276</v>
      </c>
      <c r="B280" s="7" t="str">
        <f t="shared" si="10"/>
        <v/>
      </c>
      <c r="C280" s="46" t="str">
        <f>IF(A280&gt;$B$4,"",(Input!$C$12))</f>
        <v/>
      </c>
      <c r="D280" s="47" t="str">
        <f>IF(A280&gt;=$B$4,"",(-PPMT(Input!$H$16/12,$B$4-B281,$B$4,$F$4)))</f>
        <v/>
      </c>
      <c r="E280" s="47" t="str">
        <f>IF(A280&gt;=$B$4,"",(-IPMT(Input!$H$16/12,$B$4-B281,$B$4,$F$4)))</f>
        <v/>
      </c>
      <c r="F280" s="46" t="str">
        <f t="shared" si="11"/>
        <v/>
      </c>
    </row>
    <row r="281" spans="1:6" x14ac:dyDescent="0.25">
      <c r="A281" s="7">
        <v>277</v>
      </c>
      <c r="B281" s="7" t="str">
        <f t="shared" si="10"/>
        <v/>
      </c>
      <c r="C281" s="46" t="str">
        <f>IF(A281&gt;$B$4,"",(Input!$C$12))</f>
        <v/>
      </c>
      <c r="D281" s="47" t="str">
        <f>IF(A281&gt;=$B$4,"",(-PPMT(Input!$H$16/12,$B$4-B282,$B$4,$F$4)))</f>
        <v/>
      </c>
      <c r="E281" s="47" t="str">
        <f>IF(A281&gt;=$B$4,"",(-IPMT(Input!$H$16/12,$B$4-B282,$B$4,$F$4)))</f>
        <v/>
      </c>
      <c r="F281" s="46" t="str">
        <f t="shared" si="11"/>
        <v/>
      </c>
    </row>
    <row r="282" spans="1:6" x14ac:dyDescent="0.25">
      <c r="A282" s="7">
        <v>278</v>
      </c>
      <c r="B282" s="7" t="str">
        <f t="shared" si="10"/>
        <v/>
      </c>
      <c r="C282" s="46" t="str">
        <f>IF(A282&gt;$B$4,"",(Input!$C$12))</f>
        <v/>
      </c>
      <c r="D282" s="47" t="str">
        <f>IF(A282&gt;=$B$4,"",(-PPMT(Input!$H$16/12,$B$4-B283,$B$4,$F$4)))</f>
        <v/>
      </c>
      <c r="E282" s="47" t="str">
        <f>IF(A282&gt;=$B$4,"",(-IPMT(Input!$H$16/12,$B$4-B283,$B$4,$F$4)))</f>
        <v/>
      </c>
      <c r="F282" s="46" t="str">
        <f t="shared" si="11"/>
        <v/>
      </c>
    </row>
    <row r="283" spans="1:6" x14ac:dyDescent="0.25">
      <c r="A283" s="7">
        <v>279</v>
      </c>
      <c r="B283" s="7" t="str">
        <f t="shared" si="10"/>
        <v/>
      </c>
      <c r="C283" s="46" t="str">
        <f>IF(A283&gt;$B$4,"",(Input!$C$12))</f>
        <v/>
      </c>
      <c r="D283" s="47" t="str">
        <f>IF(A283&gt;=$B$4,"",(-PPMT(Input!$H$16/12,$B$4-B284,$B$4,$F$4)))</f>
        <v/>
      </c>
      <c r="E283" s="47" t="str">
        <f>IF(A283&gt;=$B$4,"",(-IPMT(Input!$H$16/12,$B$4-B284,$B$4,$F$4)))</f>
        <v/>
      </c>
      <c r="F283" s="46" t="str">
        <f t="shared" si="11"/>
        <v/>
      </c>
    </row>
    <row r="284" spans="1:6" x14ac:dyDescent="0.25">
      <c r="A284" s="7">
        <v>280</v>
      </c>
      <c r="B284" s="7" t="str">
        <f t="shared" si="10"/>
        <v/>
      </c>
      <c r="C284" s="46" t="str">
        <f>IF(A284&gt;$B$4,"",(Input!$C$12))</f>
        <v/>
      </c>
      <c r="D284" s="47" t="str">
        <f>IF(A284&gt;=$B$4,"",(-PPMT(Input!$H$16/12,$B$4-B285,$B$4,$F$4)))</f>
        <v/>
      </c>
      <c r="E284" s="47" t="str">
        <f>IF(A284&gt;=$B$4,"",(-IPMT(Input!$H$16/12,$B$4-B285,$B$4,$F$4)))</f>
        <v/>
      </c>
      <c r="F284" s="46" t="str">
        <f t="shared" si="11"/>
        <v/>
      </c>
    </row>
    <row r="285" spans="1:6" x14ac:dyDescent="0.25">
      <c r="A285" s="7">
        <v>281</v>
      </c>
      <c r="B285" s="7" t="str">
        <f t="shared" si="10"/>
        <v/>
      </c>
      <c r="C285" s="46" t="str">
        <f>IF(A285&gt;$B$4,"",(Input!$C$12))</f>
        <v/>
      </c>
      <c r="D285" s="47" t="str">
        <f>IF(A285&gt;=$B$4,"",(-PPMT(Input!$H$16/12,$B$4-B286,$B$4,$F$4)))</f>
        <v/>
      </c>
      <c r="E285" s="47" t="str">
        <f>IF(A285&gt;=$B$4,"",(-IPMT(Input!$H$16/12,$B$4-B286,$B$4,$F$4)))</f>
        <v/>
      </c>
      <c r="F285" s="46" t="str">
        <f t="shared" si="11"/>
        <v/>
      </c>
    </row>
    <row r="286" spans="1:6" x14ac:dyDescent="0.25">
      <c r="A286" s="7">
        <v>282</v>
      </c>
      <c r="B286" s="7" t="str">
        <f t="shared" si="10"/>
        <v/>
      </c>
      <c r="C286" s="46" t="str">
        <f>IF(A286&gt;$B$4,"",(Input!$C$12))</f>
        <v/>
      </c>
      <c r="D286" s="47" t="str">
        <f>IF(A286&gt;=$B$4,"",(-PPMT(Input!$H$16/12,$B$4-B287,$B$4,$F$4)))</f>
        <v/>
      </c>
      <c r="E286" s="47" t="str">
        <f>IF(A286&gt;=$B$4,"",(-IPMT(Input!$H$16/12,$B$4-B287,$B$4,$F$4)))</f>
        <v/>
      </c>
      <c r="F286" s="46" t="str">
        <f t="shared" si="11"/>
        <v/>
      </c>
    </row>
    <row r="287" spans="1:6" x14ac:dyDescent="0.25">
      <c r="A287" s="7">
        <v>283</v>
      </c>
      <c r="B287" s="7" t="str">
        <f t="shared" si="10"/>
        <v/>
      </c>
      <c r="C287" s="46" t="str">
        <f>IF(A287&gt;$B$4,"",(Input!$C$12))</f>
        <v/>
      </c>
      <c r="D287" s="47" t="str">
        <f>IF(A287&gt;=$B$4,"",(-PPMT(Input!$H$16/12,$B$4-B288,$B$4,$F$4)))</f>
        <v/>
      </c>
      <c r="E287" s="47" t="str">
        <f>IF(A287&gt;=$B$4,"",(-IPMT(Input!$H$16/12,$B$4-B288,$B$4,$F$4)))</f>
        <v/>
      </c>
      <c r="F287" s="46" t="str">
        <f t="shared" si="11"/>
        <v/>
      </c>
    </row>
    <row r="288" spans="1:6" x14ac:dyDescent="0.25">
      <c r="A288" s="7">
        <v>284</v>
      </c>
      <c r="B288" s="7" t="str">
        <f t="shared" si="10"/>
        <v/>
      </c>
      <c r="C288" s="46" t="str">
        <f>IF(A288&gt;$B$4,"",(Input!$C$12))</f>
        <v/>
      </c>
      <c r="D288" s="47" t="str">
        <f>IF(A288&gt;=$B$4,"",(-PPMT(Input!$H$16/12,$B$4-B289,$B$4,$F$4)))</f>
        <v/>
      </c>
      <c r="E288" s="47" t="str">
        <f>IF(A288&gt;=$B$4,"",(-IPMT(Input!$H$16/12,$B$4-B289,$B$4,$F$4)))</f>
        <v/>
      </c>
      <c r="F288" s="46" t="str">
        <f t="shared" si="11"/>
        <v/>
      </c>
    </row>
    <row r="289" spans="1:6" x14ac:dyDescent="0.25">
      <c r="A289" s="7">
        <v>285</v>
      </c>
      <c r="B289" s="7" t="str">
        <f t="shared" si="10"/>
        <v/>
      </c>
      <c r="C289" s="46" t="str">
        <f>IF(A289&gt;$B$4,"",(Input!$C$12))</f>
        <v/>
      </c>
      <c r="D289" s="47" t="str">
        <f>IF(A289&gt;=$B$4,"",(-PPMT(Input!$H$16/12,$B$4-B290,$B$4,$F$4)))</f>
        <v/>
      </c>
      <c r="E289" s="47" t="str">
        <f>IF(A289&gt;=$B$4,"",(-IPMT(Input!$H$16/12,$B$4-B290,$B$4,$F$4)))</f>
        <v/>
      </c>
      <c r="F289" s="46" t="str">
        <f t="shared" si="11"/>
        <v/>
      </c>
    </row>
    <row r="290" spans="1:6" x14ac:dyDescent="0.25">
      <c r="A290" s="7">
        <v>286</v>
      </c>
      <c r="B290" s="7" t="str">
        <f t="shared" si="10"/>
        <v/>
      </c>
      <c r="C290" s="46" t="str">
        <f>IF(A290&gt;$B$4,"",(Input!$C$12))</f>
        <v/>
      </c>
      <c r="D290" s="47" t="str">
        <f>IF(A290&gt;=$B$4,"",(-PPMT(Input!$H$16/12,$B$4-B291,$B$4,$F$4)))</f>
        <v/>
      </c>
      <c r="E290" s="47" t="str">
        <f>IF(A290&gt;=$B$4,"",(-IPMT(Input!$H$16/12,$B$4-B291,$B$4,$F$4)))</f>
        <v/>
      </c>
      <c r="F290" s="46" t="str">
        <f t="shared" si="11"/>
        <v/>
      </c>
    </row>
    <row r="291" spans="1:6" x14ac:dyDescent="0.25">
      <c r="A291" s="7">
        <v>287</v>
      </c>
      <c r="B291" s="7" t="str">
        <f t="shared" si="10"/>
        <v/>
      </c>
      <c r="C291" s="46" t="str">
        <f>IF(A291&gt;$B$4,"",(Input!$C$12))</f>
        <v/>
      </c>
      <c r="D291" s="47" t="str">
        <f>IF(A291&gt;=$B$4,"",(-PPMT(Input!$H$16/12,$B$4-B292,$B$4,$F$4)))</f>
        <v/>
      </c>
      <c r="E291" s="47" t="str">
        <f>IF(A291&gt;=$B$4,"",(-IPMT(Input!$H$16/12,$B$4-B292,$B$4,$F$4)))</f>
        <v/>
      </c>
      <c r="F291" s="46" t="str">
        <f t="shared" si="11"/>
        <v/>
      </c>
    </row>
    <row r="292" spans="1:6" x14ac:dyDescent="0.25">
      <c r="A292" s="7">
        <v>288</v>
      </c>
      <c r="B292" s="7" t="str">
        <f t="shared" si="10"/>
        <v/>
      </c>
      <c r="C292" s="46" t="str">
        <f>IF(A292&gt;$B$4,"",(Input!$C$12))</f>
        <v/>
      </c>
      <c r="D292" s="47" t="str">
        <f>IF(A292&gt;=$B$4,"",(-PPMT(Input!$H$16/12,$B$4-B293,$B$4,$F$4)))</f>
        <v/>
      </c>
      <c r="E292" s="47" t="str">
        <f>IF(A292&gt;=$B$4,"",(-IPMT(Input!$H$16/12,$B$4-B293,$B$4,$F$4)))</f>
        <v/>
      </c>
      <c r="F292" s="46" t="str">
        <f t="shared" si="11"/>
        <v/>
      </c>
    </row>
    <row r="293" spans="1:6" x14ac:dyDescent="0.25">
      <c r="A293" s="7">
        <v>289</v>
      </c>
      <c r="B293" s="7" t="str">
        <f t="shared" si="10"/>
        <v/>
      </c>
      <c r="C293" s="46" t="str">
        <f>IF(A293&gt;$B$4,"",(Input!$C$12))</f>
        <v/>
      </c>
      <c r="D293" s="47" t="str">
        <f>IF(A293&gt;=$B$4,"",(-PPMT(Input!$H$16/12,$B$4-B294,$B$4,$F$4)))</f>
        <v/>
      </c>
      <c r="E293" s="47" t="str">
        <f>IF(A293&gt;=$B$4,"",(-IPMT(Input!$H$16/12,$B$4-B294,$B$4,$F$4)))</f>
        <v/>
      </c>
      <c r="F293" s="46" t="str">
        <f t="shared" si="11"/>
        <v/>
      </c>
    </row>
    <row r="294" spans="1:6" x14ac:dyDescent="0.25">
      <c r="A294" s="7">
        <v>290</v>
      </c>
      <c r="B294" s="7" t="str">
        <f t="shared" si="10"/>
        <v/>
      </c>
      <c r="C294" s="46" t="str">
        <f>IF(A294&gt;$B$4,"",(Input!$C$12))</f>
        <v/>
      </c>
      <c r="D294" s="47" t="str">
        <f>IF(A294&gt;=$B$4,"",(-PPMT(Input!$H$16/12,$B$4-B295,$B$4,$F$4)))</f>
        <v/>
      </c>
      <c r="E294" s="47" t="str">
        <f>IF(A294&gt;=$B$4,"",(-IPMT(Input!$H$16/12,$B$4-B295,$B$4,$F$4)))</f>
        <v/>
      </c>
      <c r="F294" s="46" t="str">
        <f t="shared" si="11"/>
        <v/>
      </c>
    </row>
    <row r="295" spans="1:6" x14ac:dyDescent="0.25">
      <c r="A295" s="7">
        <v>291</v>
      </c>
      <c r="B295" s="7" t="str">
        <f t="shared" si="10"/>
        <v/>
      </c>
      <c r="C295" s="46" t="str">
        <f>IF(A295&gt;$B$4,"",(Input!$C$12))</f>
        <v/>
      </c>
      <c r="D295" s="47" t="str">
        <f>IF(A295&gt;=$B$4,"",(-PPMT(Input!$H$16/12,$B$4-B296,$B$4,$F$4)))</f>
        <v/>
      </c>
      <c r="E295" s="47" t="str">
        <f>IF(A295&gt;=$B$4,"",(-IPMT(Input!$H$16/12,$B$4-B296,$B$4,$F$4)))</f>
        <v/>
      </c>
      <c r="F295" s="46" t="str">
        <f t="shared" si="11"/>
        <v/>
      </c>
    </row>
    <row r="296" spans="1:6" x14ac:dyDescent="0.25">
      <c r="A296" s="7">
        <v>292</v>
      </c>
      <c r="B296" s="7" t="str">
        <f t="shared" si="10"/>
        <v/>
      </c>
      <c r="C296" s="46" t="str">
        <f>IF(A296&gt;$B$4,"",(Input!$C$12))</f>
        <v/>
      </c>
      <c r="D296" s="47" t="str">
        <f>IF(A296&gt;=$B$4,"",(-PPMT(Input!$H$16/12,$B$4-B297,$B$4,$F$4)))</f>
        <v/>
      </c>
      <c r="E296" s="47" t="str">
        <f>IF(A296&gt;=$B$4,"",(-IPMT(Input!$H$16/12,$B$4-B297,$B$4,$F$4)))</f>
        <v/>
      </c>
      <c r="F296" s="46" t="str">
        <f t="shared" si="11"/>
        <v/>
      </c>
    </row>
    <row r="297" spans="1:6" x14ac:dyDescent="0.25">
      <c r="A297" s="7">
        <v>293</v>
      </c>
      <c r="B297" s="7" t="str">
        <f t="shared" si="10"/>
        <v/>
      </c>
      <c r="C297" s="46" t="str">
        <f>IF(A297&gt;$B$4,"",(Input!$C$12))</f>
        <v/>
      </c>
      <c r="D297" s="47" t="str">
        <f>IF(A297&gt;=$B$4,"",(-PPMT(Input!$H$16/12,$B$4-B298,$B$4,$F$4)))</f>
        <v/>
      </c>
      <c r="E297" s="47" t="str">
        <f>IF(A297&gt;=$B$4,"",(-IPMT(Input!$H$16/12,$B$4-B298,$B$4,$F$4)))</f>
        <v/>
      </c>
      <c r="F297" s="46" t="str">
        <f t="shared" si="11"/>
        <v/>
      </c>
    </row>
    <row r="298" spans="1:6" x14ac:dyDescent="0.25">
      <c r="A298" s="7">
        <v>294</v>
      </c>
      <c r="B298" s="7" t="str">
        <f t="shared" si="10"/>
        <v/>
      </c>
      <c r="C298" s="46" t="str">
        <f>IF(A298&gt;$B$4,"",(Input!$C$12))</f>
        <v/>
      </c>
      <c r="D298" s="47" t="str">
        <f>IF(A298&gt;=$B$4,"",(-PPMT(Input!$H$16/12,$B$4-B299,$B$4,$F$4)))</f>
        <v/>
      </c>
      <c r="E298" s="47" t="str">
        <f>IF(A298&gt;=$B$4,"",(-IPMT(Input!$H$16/12,$B$4-B299,$B$4,$F$4)))</f>
        <v/>
      </c>
      <c r="F298" s="46" t="str">
        <f t="shared" si="11"/>
        <v/>
      </c>
    </row>
    <row r="299" spans="1:6" x14ac:dyDescent="0.25">
      <c r="A299" s="7">
        <v>295</v>
      </c>
      <c r="B299" s="7" t="str">
        <f t="shared" si="10"/>
        <v/>
      </c>
      <c r="C299" s="46" t="str">
        <f>IF(A299&gt;$B$4,"",(Input!$C$12))</f>
        <v/>
      </c>
      <c r="D299" s="47" t="str">
        <f>IF(A299&gt;=$B$4,"",(-PPMT(Input!$H$16/12,$B$4-B300,$B$4,$F$4)))</f>
        <v/>
      </c>
      <c r="E299" s="47" t="str">
        <f>IF(A299&gt;=$B$4,"",(-IPMT(Input!$H$16/12,$B$4-B300,$B$4,$F$4)))</f>
        <v/>
      </c>
      <c r="F299" s="46" t="str">
        <f t="shared" si="11"/>
        <v/>
      </c>
    </row>
    <row r="300" spans="1:6" x14ac:dyDescent="0.25">
      <c r="A300" s="7">
        <v>296</v>
      </c>
      <c r="B300" s="7" t="str">
        <f t="shared" si="10"/>
        <v/>
      </c>
      <c r="C300" s="46" t="str">
        <f>IF(A300&gt;$B$4,"",(Input!$C$12))</f>
        <v/>
      </c>
      <c r="D300" s="47" t="str">
        <f>IF(A300&gt;=$B$4,"",(-PPMT(Input!$H$16/12,$B$4-B301,$B$4,$F$4)))</f>
        <v/>
      </c>
      <c r="E300" s="47" t="str">
        <f>IF(A300&gt;=$B$4,"",(-IPMT(Input!$H$16/12,$B$4-B301,$B$4,$F$4)))</f>
        <v/>
      </c>
      <c r="F300" s="46" t="str">
        <f t="shared" si="11"/>
        <v/>
      </c>
    </row>
    <row r="301" spans="1:6" x14ac:dyDescent="0.25">
      <c r="A301" s="7">
        <v>297</v>
      </c>
      <c r="B301" s="7" t="str">
        <f t="shared" si="10"/>
        <v/>
      </c>
      <c r="C301" s="46" t="str">
        <f>IF(A301&gt;$B$4,"",(Input!$C$12))</f>
        <v/>
      </c>
      <c r="D301" s="47" t="str">
        <f>IF(A301&gt;=$B$4,"",(-PPMT(Input!$H$16/12,$B$4-B302,$B$4,$F$4)))</f>
        <v/>
      </c>
      <c r="E301" s="47" t="str">
        <f>IF(A301&gt;=$B$4,"",(-IPMT(Input!$H$16/12,$B$4-B302,$B$4,$F$4)))</f>
        <v/>
      </c>
      <c r="F301" s="46" t="str">
        <f t="shared" si="11"/>
        <v/>
      </c>
    </row>
    <row r="302" spans="1:6" x14ac:dyDescent="0.25">
      <c r="A302" s="7">
        <v>298</v>
      </c>
      <c r="B302" s="7" t="str">
        <f t="shared" si="10"/>
        <v/>
      </c>
      <c r="C302" s="46" t="str">
        <f>IF(A302&gt;$B$4,"",(Input!$C$12))</f>
        <v/>
      </c>
      <c r="D302" s="47" t="str">
        <f>IF(A302&gt;=$B$4,"",(-PPMT(Input!$H$16/12,$B$4-B303,$B$4,$F$4)))</f>
        <v/>
      </c>
      <c r="E302" s="47" t="str">
        <f>IF(A302&gt;=$B$4,"",(-IPMT(Input!$H$16/12,$B$4-B303,$B$4,$F$4)))</f>
        <v/>
      </c>
      <c r="F302" s="46" t="str">
        <f t="shared" si="11"/>
        <v/>
      </c>
    </row>
    <row r="303" spans="1:6" x14ac:dyDescent="0.25">
      <c r="A303" s="7">
        <v>299</v>
      </c>
      <c r="B303" s="7" t="str">
        <f t="shared" si="10"/>
        <v/>
      </c>
      <c r="C303" s="46" t="str">
        <f>IF(A303&gt;$B$4,"",(Input!$C$12))</f>
        <v/>
      </c>
      <c r="D303" s="47" t="str">
        <f>IF(A303&gt;=$B$4,"",(-PPMT(Input!$H$16/12,$B$4-B304,$B$4,$F$4)))</f>
        <v/>
      </c>
      <c r="E303" s="47" t="str">
        <f>IF(A303&gt;=$B$4,"",(-IPMT(Input!$H$16/12,$B$4-B304,$B$4,$F$4)))</f>
        <v/>
      </c>
      <c r="F303" s="46" t="str">
        <f t="shared" si="11"/>
        <v/>
      </c>
    </row>
    <row r="304" spans="1:6" x14ac:dyDescent="0.25">
      <c r="A304" s="7">
        <v>300</v>
      </c>
      <c r="B304" s="7" t="str">
        <f t="shared" si="10"/>
        <v/>
      </c>
      <c r="C304" s="46" t="str">
        <f>IF(A304&gt;$B$4,"",(Input!$C$12))</f>
        <v/>
      </c>
      <c r="D304" s="47" t="str">
        <f>IF(A304&gt;=$B$4,"",(-PPMT(Input!$H$16/12,$B$4-B305,$B$4,$F$4)))</f>
        <v/>
      </c>
      <c r="E304" s="47" t="str">
        <f>IF(A304&gt;=$B$4,"",(-IPMT(Input!$H$16/12,$B$4-B305,$B$4,$F$4)))</f>
        <v/>
      </c>
      <c r="F304" s="46" t="str">
        <f t="shared" si="11"/>
        <v/>
      </c>
    </row>
    <row r="305" spans="1:6" x14ac:dyDescent="0.25">
      <c r="A305" s="7">
        <v>301</v>
      </c>
      <c r="B305" s="7" t="str">
        <f t="shared" si="10"/>
        <v/>
      </c>
      <c r="C305" s="46" t="str">
        <f>IF(A305&gt;$B$4,"",(Input!$C$12))</f>
        <v/>
      </c>
      <c r="D305" s="47" t="str">
        <f>IF(A305&gt;=$B$4,"",(-PPMT(Input!$H$16/12,$B$4-B306,$B$4,$F$4)))</f>
        <v/>
      </c>
      <c r="E305" s="47" t="str">
        <f>IF(A305&gt;=$B$4,"",(-IPMT(Input!$H$16/12,$B$4-B306,$B$4,$F$4)))</f>
        <v/>
      </c>
      <c r="F305" s="46" t="str">
        <f t="shared" si="11"/>
        <v/>
      </c>
    </row>
    <row r="306" spans="1:6" x14ac:dyDescent="0.25">
      <c r="A306" s="7">
        <v>302</v>
      </c>
      <c r="B306" s="7" t="str">
        <f t="shared" si="10"/>
        <v/>
      </c>
      <c r="C306" s="46" t="str">
        <f>IF(A306&gt;$B$4,"",(Input!$C$12))</f>
        <v/>
      </c>
      <c r="D306" s="47" t="str">
        <f>IF(A306&gt;=$B$4,"",(-PPMT(Input!$H$16/12,$B$4-B307,$B$4,$F$4)))</f>
        <v/>
      </c>
      <c r="E306" s="47" t="str">
        <f>IF(A306&gt;=$B$4,"",(-IPMT(Input!$H$16/12,$B$4-B307,$B$4,$F$4)))</f>
        <v/>
      </c>
      <c r="F306" s="46" t="str">
        <f t="shared" si="11"/>
        <v/>
      </c>
    </row>
    <row r="307" spans="1:6" x14ac:dyDescent="0.25">
      <c r="A307" s="7">
        <v>303</v>
      </c>
      <c r="B307" s="7" t="str">
        <f t="shared" si="10"/>
        <v/>
      </c>
      <c r="C307" s="46" t="str">
        <f>IF(A307&gt;$B$4,"",(Input!$C$12))</f>
        <v/>
      </c>
      <c r="D307" s="47" t="str">
        <f>IF(A307&gt;=$B$4,"",(-PPMT(Input!$H$16/12,$B$4-B308,$B$4,$F$4)))</f>
        <v/>
      </c>
      <c r="E307" s="47" t="str">
        <f>IF(A307&gt;=$B$4,"",(-IPMT(Input!$H$16/12,$B$4-B308,$B$4,$F$4)))</f>
        <v/>
      </c>
      <c r="F307" s="46" t="str">
        <f t="shared" si="11"/>
        <v/>
      </c>
    </row>
    <row r="308" spans="1:6" x14ac:dyDescent="0.25">
      <c r="A308" s="7">
        <v>304</v>
      </c>
      <c r="B308" s="7" t="str">
        <f t="shared" si="10"/>
        <v/>
      </c>
      <c r="C308" s="46" t="str">
        <f>IF(A308&gt;$B$4,"",(Input!$C$12))</f>
        <v/>
      </c>
      <c r="D308" s="47" t="str">
        <f>IF(A308&gt;=$B$4,"",(-PPMT(Input!$H$16/12,$B$4-B309,$B$4,$F$4)))</f>
        <v/>
      </c>
      <c r="E308" s="47" t="str">
        <f>IF(A308&gt;=$B$4,"",(-IPMT(Input!$H$16/12,$B$4-B309,$B$4,$F$4)))</f>
        <v/>
      </c>
      <c r="F308" s="46" t="str">
        <f t="shared" si="11"/>
        <v/>
      </c>
    </row>
    <row r="309" spans="1:6" x14ac:dyDescent="0.25">
      <c r="A309" s="7">
        <v>305</v>
      </c>
      <c r="B309" s="7" t="str">
        <f t="shared" si="10"/>
        <v/>
      </c>
      <c r="C309" s="46" t="str">
        <f>IF(A309&gt;$B$4,"",(Input!$C$12))</f>
        <v/>
      </c>
      <c r="D309" s="47" t="str">
        <f>IF(A309&gt;=$B$4,"",(-PPMT(Input!$H$16/12,$B$4-B310,$B$4,$F$4)))</f>
        <v/>
      </c>
      <c r="E309" s="47" t="str">
        <f>IF(A309&gt;=$B$4,"",(-IPMT(Input!$H$16/12,$B$4-B310,$B$4,$F$4)))</f>
        <v/>
      </c>
      <c r="F309" s="46" t="str">
        <f t="shared" si="11"/>
        <v/>
      </c>
    </row>
    <row r="310" spans="1:6" x14ac:dyDescent="0.25">
      <c r="A310" s="7">
        <v>306</v>
      </c>
      <c r="B310" s="7" t="str">
        <f t="shared" si="10"/>
        <v/>
      </c>
      <c r="C310" s="46" t="str">
        <f>IF(A310&gt;$B$4,"",(Input!$C$12))</f>
        <v/>
      </c>
      <c r="D310" s="47" t="str">
        <f>IF(A310&gt;=$B$4,"",(-PPMT(Input!$H$16/12,$B$4-B311,$B$4,$F$4)))</f>
        <v/>
      </c>
      <c r="E310" s="47" t="str">
        <f>IF(A310&gt;=$B$4,"",(-IPMT(Input!$H$16/12,$B$4-B311,$B$4,$F$4)))</f>
        <v/>
      </c>
      <c r="F310" s="46" t="str">
        <f t="shared" si="11"/>
        <v/>
      </c>
    </row>
    <row r="311" spans="1:6" x14ac:dyDescent="0.25">
      <c r="A311" s="7">
        <v>307</v>
      </c>
      <c r="B311" s="7" t="str">
        <f t="shared" si="10"/>
        <v/>
      </c>
      <c r="C311" s="46" t="str">
        <f>IF(A311&gt;$B$4,"",(Input!$C$12))</f>
        <v/>
      </c>
      <c r="D311" s="47" t="str">
        <f>IF(A311&gt;=$B$4,"",(-PPMT(Input!$H$16/12,$B$4-B312,$B$4,$F$4)))</f>
        <v/>
      </c>
      <c r="E311" s="47" t="str">
        <f>IF(A311&gt;=$B$4,"",(-IPMT(Input!$H$16/12,$B$4-B312,$B$4,$F$4)))</f>
        <v/>
      </c>
      <c r="F311" s="46" t="str">
        <f t="shared" si="11"/>
        <v/>
      </c>
    </row>
    <row r="312" spans="1:6" x14ac:dyDescent="0.25">
      <c r="A312" s="7">
        <v>308</v>
      </c>
      <c r="B312" s="7" t="str">
        <f t="shared" si="10"/>
        <v/>
      </c>
      <c r="C312" s="46" t="str">
        <f>IF(A312&gt;$B$4,"",(Input!$C$12))</f>
        <v/>
      </c>
      <c r="D312" s="47" t="str">
        <f>IF(A312&gt;=$B$4,"",(-PPMT(Input!$H$16/12,$B$4-B313,$B$4,$F$4)))</f>
        <v/>
      </c>
      <c r="E312" s="47" t="str">
        <f>IF(A312&gt;=$B$4,"",(-IPMT(Input!$H$16/12,$B$4-B313,$B$4,$F$4)))</f>
        <v/>
      </c>
      <c r="F312" s="46" t="str">
        <f t="shared" si="11"/>
        <v/>
      </c>
    </row>
    <row r="313" spans="1:6" x14ac:dyDescent="0.25">
      <c r="A313" s="7">
        <v>309</v>
      </c>
      <c r="B313" s="7" t="str">
        <f t="shared" si="10"/>
        <v/>
      </c>
      <c r="C313" s="46" t="str">
        <f>IF(A313&gt;$B$4,"",(Input!$C$12))</f>
        <v/>
      </c>
      <c r="D313" s="47" t="str">
        <f>IF(A313&gt;=$B$4,"",(-PPMT(Input!$H$16/12,$B$4-B314,$B$4,$F$4)))</f>
        <v/>
      </c>
      <c r="E313" s="47" t="str">
        <f>IF(A313&gt;=$B$4,"",(-IPMT(Input!$H$16/12,$B$4-B314,$B$4,$F$4)))</f>
        <v/>
      </c>
      <c r="F313" s="46" t="str">
        <f t="shared" si="11"/>
        <v/>
      </c>
    </row>
    <row r="314" spans="1:6" x14ac:dyDescent="0.25">
      <c r="A314" s="7">
        <v>310</v>
      </c>
      <c r="B314" s="7" t="str">
        <f t="shared" si="10"/>
        <v/>
      </c>
      <c r="C314" s="46" t="str">
        <f>IF(A314&gt;$B$4,"",(Input!$C$12))</f>
        <v/>
      </c>
      <c r="D314" s="47" t="str">
        <f>IF(A314&gt;=$B$4,"",(-PPMT(Input!$H$16/12,$B$4-B315,$B$4,$F$4)))</f>
        <v/>
      </c>
      <c r="E314" s="47" t="str">
        <f>IF(A314&gt;=$B$4,"",(-IPMT(Input!$H$16/12,$B$4-B315,$B$4,$F$4)))</f>
        <v/>
      </c>
      <c r="F314" s="46" t="str">
        <f t="shared" si="11"/>
        <v/>
      </c>
    </row>
    <row r="315" spans="1:6" x14ac:dyDescent="0.25">
      <c r="A315" s="7">
        <v>311</v>
      </c>
      <c r="B315" s="7" t="str">
        <f t="shared" si="10"/>
        <v/>
      </c>
      <c r="C315" s="46" t="str">
        <f>IF(A315&gt;$B$4,"",(Input!$C$12))</f>
        <v/>
      </c>
      <c r="D315" s="47" t="str">
        <f>IF(A315&gt;=$B$4,"",(-PPMT(Input!$H$16/12,$B$4-B316,$B$4,$F$4)))</f>
        <v/>
      </c>
      <c r="E315" s="47" t="str">
        <f>IF(A315&gt;=$B$4,"",(-IPMT(Input!$H$16/12,$B$4-B316,$B$4,$F$4)))</f>
        <v/>
      </c>
      <c r="F315" s="46" t="str">
        <f t="shared" si="11"/>
        <v/>
      </c>
    </row>
    <row r="316" spans="1:6" x14ac:dyDescent="0.25">
      <c r="A316" s="7">
        <v>312</v>
      </c>
      <c r="B316" s="7" t="str">
        <f t="shared" si="10"/>
        <v/>
      </c>
      <c r="C316" s="46" t="str">
        <f>IF(A316&gt;$B$4,"",(Input!$C$12))</f>
        <v/>
      </c>
      <c r="D316" s="47" t="str">
        <f>IF(A316&gt;=$B$4,"",(-PPMT(Input!$H$16/12,$B$4-B317,$B$4,$F$4)))</f>
        <v/>
      </c>
      <c r="E316" s="47" t="str">
        <f>IF(A316&gt;=$B$4,"",(-IPMT(Input!$H$16/12,$B$4-B317,$B$4,$F$4)))</f>
        <v/>
      </c>
      <c r="F316" s="46" t="str">
        <f t="shared" si="11"/>
        <v/>
      </c>
    </row>
    <row r="317" spans="1:6" x14ac:dyDescent="0.25">
      <c r="A317" s="7">
        <v>313</v>
      </c>
      <c r="B317" s="7" t="str">
        <f t="shared" si="10"/>
        <v/>
      </c>
      <c r="C317" s="46" t="str">
        <f>IF(A317&gt;$B$4,"",(Input!$C$12))</f>
        <v/>
      </c>
      <c r="D317" s="47" t="str">
        <f>IF(A317&gt;=$B$4,"",(-PPMT(Input!$H$16/12,$B$4-B318,$B$4,$F$4)))</f>
        <v/>
      </c>
      <c r="E317" s="47" t="str">
        <f>IF(A317&gt;=$B$4,"",(-IPMT(Input!$H$16/12,$B$4-B318,$B$4,$F$4)))</f>
        <v/>
      </c>
      <c r="F317" s="46" t="str">
        <f t="shared" si="11"/>
        <v/>
      </c>
    </row>
    <row r="318" spans="1:6" x14ac:dyDescent="0.25">
      <c r="A318" s="7">
        <v>314</v>
      </c>
      <c r="B318" s="7" t="str">
        <f t="shared" ref="B318:B364" si="12">IF(A318&gt;$B$4,"",(B317-1))</f>
        <v/>
      </c>
      <c r="C318" s="46" t="str">
        <f>IF(A318&gt;$B$4,"",(Input!$C$12))</f>
        <v/>
      </c>
      <c r="D318" s="47" t="str">
        <f>IF(A318&gt;=$B$4,"",(-PPMT(Input!$H$16/12,$B$4-B319,$B$4,$F$4)))</f>
        <v/>
      </c>
      <c r="E318" s="47" t="str">
        <f>IF(A318&gt;=$B$4,"",(-IPMT(Input!$H$16/12,$B$4-B319,$B$4,$F$4)))</f>
        <v/>
      </c>
      <c r="F318" s="46" t="str">
        <f t="shared" ref="F318:F363" si="13">IF(A318&gt;$B$4,"",(F317-D317))</f>
        <v/>
      </c>
    </row>
    <row r="319" spans="1:6" x14ac:dyDescent="0.25">
      <c r="A319" s="7">
        <v>315</v>
      </c>
      <c r="B319" s="7" t="str">
        <f t="shared" si="12"/>
        <v/>
      </c>
      <c r="C319" s="46" t="str">
        <f>IF(A319&gt;$B$4,"",(Input!$C$12))</f>
        <v/>
      </c>
      <c r="D319" s="47" t="str">
        <f>IF(A319&gt;=$B$4,"",(-PPMT(Input!$H$16/12,$B$4-B320,$B$4,$F$4)))</f>
        <v/>
      </c>
      <c r="E319" s="47" t="str">
        <f>IF(A319&gt;=$B$4,"",(-IPMT(Input!$H$16/12,$B$4-B320,$B$4,$F$4)))</f>
        <v/>
      </c>
      <c r="F319" s="46" t="str">
        <f t="shared" si="13"/>
        <v/>
      </c>
    </row>
    <row r="320" spans="1:6" x14ac:dyDescent="0.25">
      <c r="A320" s="7">
        <v>316</v>
      </c>
      <c r="B320" s="7" t="str">
        <f t="shared" si="12"/>
        <v/>
      </c>
      <c r="C320" s="46" t="str">
        <f>IF(A320&gt;$B$4,"",(Input!$C$12))</f>
        <v/>
      </c>
      <c r="D320" s="47" t="str">
        <f>IF(A320&gt;=$B$4,"",(-PPMT(Input!$H$16/12,$B$4-B321,$B$4,$F$4)))</f>
        <v/>
      </c>
      <c r="E320" s="47" t="str">
        <f>IF(A320&gt;=$B$4,"",(-IPMT(Input!$H$16/12,$B$4-B321,$B$4,$F$4)))</f>
        <v/>
      </c>
      <c r="F320" s="46" t="str">
        <f t="shared" si="13"/>
        <v/>
      </c>
    </row>
    <row r="321" spans="1:6" x14ac:dyDescent="0.25">
      <c r="A321" s="7">
        <v>317</v>
      </c>
      <c r="B321" s="7" t="str">
        <f t="shared" si="12"/>
        <v/>
      </c>
      <c r="C321" s="46" t="str">
        <f>IF(A321&gt;$B$4,"",(Input!$C$12))</f>
        <v/>
      </c>
      <c r="D321" s="47" t="str">
        <f>IF(A321&gt;=$B$4,"",(-PPMT(Input!$H$16/12,$B$4-B322,$B$4,$F$4)))</f>
        <v/>
      </c>
      <c r="E321" s="47" t="str">
        <f>IF(A321&gt;=$B$4,"",(-IPMT(Input!$H$16/12,$B$4-B322,$B$4,$F$4)))</f>
        <v/>
      </c>
      <c r="F321" s="46" t="str">
        <f t="shared" si="13"/>
        <v/>
      </c>
    </row>
    <row r="322" spans="1:6" x14ac:dyDescent="0.25">
      <c r="A322" s="7">
        <v>318</v>
      </c>
      <c r="B322" s="7" t="str">
        <f t="shared" si="12"/>
        <v/>
      </c>
      <c r="C322" s="46" t="str">
        <f>IF(A322&gt;$B$4,"",(Input!$C$12))</f>
        <v/>
      </c>
      <c r="D322" s="47" t="str">
        <f>IF(A322&gt;=$B$4,"",(-PPMT(Input!$H$16/12,$B$4-B323,$B$4,$F$4)))</f>
        <v/>
      </c>
      <c r="E322" s="47" t="str">
        <f>IF(A322&gt;=$B$4,"",(-IPMT(Input!$H$16/12,$B$4-B323,$B$4,$F$4)))</f>
        <v/>
      </c>
      <c r="F322" s="46" t="str">
        <f t="shared" si="13"/>
        <v/>
      </c>
    </row>
    <row r="323" spans="1:6" x14ac:dyDescent="0.25">
      <c r="A323" s="7">
        <v>319</v>
      </c>
      <c r="B323" s="7" t="str">
        <f t="shared" si="12"/>
        <v/>
      </c>
      <c r="C323" s="46" t="str">
        <f>IF(A323&gt;$B$4,"",(Input!$C$12))</f>
        <v/>
      </c>
      <c r="D323" s="47" t="str">
        <f>IF(A323&gt;=$B$4,"",(-PPMT(Input!$H$16/12,$B$4-B324,$B$4,$F$4)))</f>
        <v/>
      </c>
      <c r="E323" s="47" t="str">
        <f>IF(A323&gt;=$B$4,"",(-IPMT(Input!$H$16/12,$B$4-B324,$B$4,$F$4)))</f>
        <v/>
      </c>
      <c r="F323" s="46" t="str">
        <f t="shared" si="13"/>
        <v/>
      </c>
    </row>
    <row r="324" spans="1:6" x14ac:dyDescent="0.25">
      <c r="A324" s="7">
        <v>320</v>
      </c>
      <c r="B324" s="7" t="str">
        <f t="shared" si="12"/>
        <v/>
      </c>
      <c r="C324" s="46" t="str">
        <f>IF(A324&gt;$B$4,"",(Input!$C$12))</f>
        <v/>
      </c>
      <c r="D324" s="47" t="str">
        <f>IF(A324&gt;=$B$4,"",(-PPMT(Input!$H$16/12,$B$4-B325,$B$4,$F$4)))</f>
        <v/>
      </c>
      <c r="E324" s="47" t="str">
        <f>IF(A324&gt;=$B$4,"",(-IPMT(Input!$H$16/12,$B$4-B325,$B$4,$F$4)))</f>
        <v/>
      </c>
      <c r="F324" s="46" t="str">
        <f t="shared" si="13"/>
        <v/>
      </c>
    </row>
    <row r="325" spans="1:6" x14ac:dyDescent="0.25">
      <c r="A325" s="7">
        <v>321</v>
      </c>
      <c r="B325" s="7" t="str">
        <f t="shared" si="12"/>
        <v/>
      </c>
      <c r="C325" s="46" t="str">
        <f>IF(A325&gt;$B$4,"",(Input!$C$12))</f>
        <v/>
      </c>
      <c r="D325" s="47" t="str">
        <f>IF(A325&gt;=$B$4,"",(-PPMT(Input!$H$16/12,$B$4-B326,$B$4,$F$4)))</f>
        <v/>
      </c>
      <c r="E325" s="47" t="str">
        <f>IF(A325&gt;=$B$4,"",(-IPMT(Input!$H$16/12,$B$4-B326,$B$4,$F$4)))</f>
        <v/>
      </c>
      <c r="F325" s="46" t="str">
        <f t="shared" si="13"/>
        <v/>
      </c>
    </row>
    <row r="326" spans="1:6" x14ac:dyDescent="0.25">
      <c r="A326" s="7">
        <v>322</v>
      </c>
      <c r="B326" s="7" t="str">
        <f t="shared" si="12"/>
        <v/>
      </c>
      <c r="C326" s="46" t="str">
        <f>IF(A326&gt;$B$4,"",(Input!$C$12))</f>
        <v/>
      </c>
      <c r="D326" s="47" t="str">
        <f>IF(A326&gt;=$B$4,"",(-PPMT(Input!$H$16/12,$B$4-B327,$B$4,$F$4)))</f>
        <v/>
      </c>
      <c r="E326" s="47" t="str">
        <f>IF(A326&gt;=$B$4,"",(-IPMT(Input!$H$16/12,$B$4-B327,$B$4,$F$4)))</f>
        <v/>
      </c>
      <c r="F326" s="46" t="str">
        <f t="shared" si="13"/>
        <v/>
      </c>
    </row>
    <row r="327" spans="1:6" x14ac:dyDescent="0.25">
      <c r="A327" s="7">
        <v>323</v>
      </c>
      <c r="B327" s="7" t="str">
        <f t="shared" si="12"/>
        <v/>
      </c>
      <c r="C327" s="46" t="str">
        <f>IF(A327&gt;$B$4,"",(Input!$C$12))</f>
        <v/>
      </c>
      <c r="D327" s="47" t="str">
        <f>IF(A327&gt;=$B$4,"",(-PPMT(Input!$H$16/12,$B$4-B328,$B$4,$F$4)))</f>
        <v/>
      </c>
      <c r="E327" s="47" t="str">
        <f>IF(A327&gt;=$B$4,"",(-IPMT(Input!$H$16/12,$B$4-B328,$B$4,$F$4)))</f>
        <v/>
      </c>
      <c r="F327" s="46" t="str">
        <f t="shared" si="13"/>
        <v/>
      </c>
    </row>
    <row r="328" spans="1:6" x14ac:dyDescent="0.25">
      <c r="A328" s="7">
        <v>324</v>
      </c>
      <c r="B328" s="7" t="str">
        <f t="shared" si="12"/>
        <v/>
      </c>
      <c r="C328" s="46" t="str">
        <f>IF(A328&gt;$B$4,"",(Input!$C$12))</f>
        <v/>
      </c>
      <c r="D328" s="47" t="str">
        <f>IF(A328&gt;=$B$4,"",(-PPMT(Input!$H$16/12,$B$4-B329,$B$4,$F$4)))</f>
        <v/>
      </c>
      <c r="E328" s="47" t="str">
        <f>IF(A328&gt;=$B$4,"",(-IPMT(Input!$H$16/12,$B$4-B329,$B$4,$F$4)))</f>
        <v/>
      </c>
      <c r="F328" s="46" t="str">
        <f t="shared" si="13"/>
        <v/>
      </c>
    </row>
    <row r="329" spans="1:6" x14ac:dyDescent="0.25">
      <c r="A329" s="7">
        <v>325</v>
      </c>
      <c r="B329" s="7" t="str">
        <f t="shared" si="12"/>
        <v/>
      </c>
      <c r="C329" s="46" t="str">
        <f>IF(A329&gt;$B$4,"",(Input!$C$12))</f>
        <v/>
      </c>
      <c r="D329" s="47" t="str">
        <f>IF(A329&gt;=$B$4,"",(-PPMT(Input!$H$16/12,$B$4-B330,$B$4,$F$4)))</f>
        <v/>
      </c>
      <c r="E329" s="47" t="str">
        <f>IF(A329&gt;=$B$4,"",(-IPMT(Input!$H$16/12,$B$4-B330,$B$4,$F$4)))</f>
        <v/>
      </c>
      <c r="F329" s="46" t="str">
        <f t="shared" si="13"/>
        <v/>
      </c>
    </row>
    <row r="330" spans="1:6" x14ac:dyDescent="0.25">
      <c r="A330" s="7">
        <v>326</v>
      </c>
      <c r="B330" s="7" t="str">
        <f t="shared" si="12"/>
        <v/>
      </c>
      <c r="C330" s="46" t="str">
        <f>IF(A330&gt;$B$4,"",(Input!$C$12))</f>
        <v/>
      </c>
      <c r="D330" s="47" t="str">
        <f>IF(A330&gt;=$B$4,"",(-PPMT(Input!$H$16/12,$B$4-B331,$B$4,$F$4)))</f>
        <v/>
      </c>
      <c r="E330" s="47" t="str">
        <f>IF(A330&gt;=$B$4,"",(-IPMT(Input!$H$16/12,$B$4-B331,$B$4,$F$4)))</f>
        <v/>
      </c>
      <c r="F330" s="46" t="str">
        <f t="shared" si="13"/>
        <v/>
      </c>
    </row>
    <row r="331" spans="1:6" x14ac:dyDescent="0.25">
      <c r="A331" s="7">
        <v>327</v>
      </c>
      <c r="B331" s="7" t="str">
        <f t="shared" si="12"/>
        <v/>
      </c>
      <c r="C331" s="46" t="str">
        <f>IF(A331&gt;$B$4,"",(Input!$C$12))</f>
        <v/>
      </c>
      <c r="D331" s="47" t="str">
        <f>IF(A331&gt;=$B$4,"",(-PPMT(Input!$H$16/12,$B$4-B332,$B$4,$F$4)))</f>
        <v/>
      </c>
      <c r="E331" s="47" t="str">
        <f>IF(A331&gt;=$B$4,"",(-IPMT(Input!$H$16/12,$B$4-B332,$B$4,$F$4)))</f>
        <v/>
      </c>
      <c r="F331" s="46" t="str">
        <f t="shared" si="13"/>
        <v/>
      </c>
    </row>
    <row r="332" spans="1:6" x14ac:dyDescent="0.25">
      <c r="A332" s="7">
        <v>328</v>
      </c>
      <c r="B332" s="7" t="str">
        <f t="shared" si="12"/>
        <v/>
      </c>
      <c r="C332" s="46" t="str">
        <f>IF(A332&gt;$B$4,"",(Input!$C$12))</f>
        <v/>
      </c>
      <c r="D332" s="47" t="str">
        <f>IF(A332&gt;=$B$4,"",(-PPMT(Input!$H$16/12,$B$4-B333,$B$4,$F$4)))</f>
        <v/>
      </c>
      <c r="E332" s="47" t="str">
        <f>IF(A332&gt;=$B$4,"",(-IPMT(Input!$H$16/12,$B$4-B333,$B$4,$F$4)))</f>
        <v/>
      </c>
      <c r="F332" s="46" t="str">
        <f t="shared" si="13"/>
        <v/>
      </c>
    </row>
    <row r="333" spans="1:6" x14ac:dyDescent="0.25">
      <c r="A333" s="7">
        <v>329</v>
      </c>
      <c r="B333" s="7" t="str">
        <f t="shared" si="12"/>
        <v/>
      </c>
      <c r="C333" s="46" t="str">
        <f>IF(A333&gt;$B$4,"",(Input!$C$12))</f>
        <v/>
      </c>
      <c r="D333" s="47" t="str">
        <f>IF(A333&gt;=$B$4,"",(-PPMT(Input!$H$16/12,$B$4-B334,$B$4,$F$4)))</f>
        <v/>
      </c>
      <c r="E333" s="47" t="str">
        <f>IF(A333&gt;=$B$4,"",(-IPMT(Input!$H$16/12,$B$4-B334,$B$4,$F$4)))</f>
        <v/>
      </c>
      <c r="F333" s="46" t="str">
        <f t="shared" si="13"/>
        <v/>
      </c>
    </row>
    <row r="334" spans="1:6" x14ac:dyDescent="0.25">
      <c r="A334" s="7">
        <v>330</v>
      </c>
      <c r="B334" s="7" t="str">
        <f t="shared" si="12"/>
        <v/>
      </c>
      <c r="C334" s="46" t="str">
        <f>IF(A334&gt;$B$4,"",(Input!$C$12))</f>
        <v/>
      </c>
      <c r="D334" s="47" t="str">
        <f>IF(A334&gt;=$B$4,"",(-PPMT(Input!$H$16/12,$B$4-B335,$B$4,$F$4)))</f>
        <v/>
      </c>
      <c r="E334" s="47" t="str">
        <f>IF(A334&gt;=$B$4,"",(-IPMT(Input!$H$16/12,$B$4-B335,$B$4,$F$4)))</f>
        <v/>
      </c>
      <c r="F334" s="46" t="str">
        <f t="shared" si="13"/>
        <v/>
      </c>
    </row>
    <row r="335" spans="1:6" x14ac:dyDescent="0.25">
      <c r="A335" s="7">
        <v>331</v>
      </c>
      <c r="B335" s="7" t="str">
        <f t="shared" si="12"/>
        <v/>
      </c>
      <c r="C335" s="46" t="str">
        <f>IF(A335&gt;$B$4,"",(Input!$C$12))</f>
        <v/>
      </c>
      <c r="D335" s="47" t="str">
        <f>IF(A335&gt;=$B$4,"",(-PPMT(Input!$H$16/12,$B$4-B336,$B$4,$F$4)))</f>
        <v/>
      </c>
      <c r="E335" s="47" t="str">
        <f>IF(A335&gt;=$B$4,"",(-IPMT(Input!$H$16/12,$B$4-B336,$B$4,$F$4)))</f>
        <v/>
      </c>
      <c r="F335" s="46" t="str">
        <f t="shared" si="13"/>
        <v/>
      </c>
    </row>
    <row r="336" spans="1:6" x14ac:dyDescent="0.25">
      <c r="A336" s="7">
        <v>332</v>
      </c>
      <c r="B336" s="7" t="str">
        <f t="shared" si="12"/>
        <v/>
      </c>
      <c r="C336" s="46" t="str">
        <f>IF(A336&gt;$B$4,"",(Input!$C$12))</f>
        <v/>
      </c>
      <c r="D336" s="47" t="str">
        <f>IF(A336&gt;=$B$4,"",(-PPMT(Input!$H$16/12,$B$4-B337,$B$4,$F$4)))</f>
        <v/>
      </c>
      <c r="E336" s="47" t="str">
        <f>IF(A336&gt;=$B$4,"",(-IPMT(Input!$H$16/12,$B$4-B337,$B$4,$F$4)))</f>
        <v/>
      </c>
      <c r="F336" s="46" t="str">
        <f t="shared" si="13"/>
        <v/>
      </c>
    </row>
    <row r="337" spans="1:6" x14ac:dyDescent="0.25">
      <c r="A337" s="7">
        <v>333</v>
      </c>
      <c r="B337" s="7" t="str">
        <f t="shared" si="12"/>
        <v/>
      </c>
      <c r="C337" s="46" t="str">
        <f>IF(A337&gt;$B$4,"",(Input!$C$12))</f>
        <v/>
      </c>
      <c r="D337" s="47" t="str">
        <f>IF(A337&gt;=$B$4,"",(-PPMT(Input!$H$16/12,$B$4-B338,$B$4,$F$4)))</f>
        <v/>
      </c>
      <c r="E337" s="47" t="str">
        <f>IF(A337&gt;=$B$4,"",(-IPMT(Input!$H$16/12,$B$4-B338,$B$4,$F$4)))</f>
        <v/>
      </c>
      <c r="F337" s="46" t="str">
        <f t="shared" si="13"/>
        <v/>
      </c>
    </row>
    <row r="338" spans="1:6" x14ac:dyDescent="0.25">
      <c r="A338" s="7">
        <v>334</v>
      </c>
      <c r="B338" s="7" t="str">
        <f t="shared" si="12"/>
        <v/>
      </c>
      <c r="C338" s="46" t="str">
        <f>IF(A338&gt;$B$4,"",(Input!$C$12))</f>
        <v/>
      </c>
      <c r="D338" s="47" t="str">
        <f>IF(A338&gt;=$B$4,"",(-PPMT(Input!$H$16/12,$B$4-B339,$B$4,$F$4)))</f>
        <v/>
      </c>
      <c r="E338" s="47" t="str">
        <f>IF(A338&gt;=$B$4,"",(-IPMT(Input!$H$16/12,$B$4-B339,$B$4,$F$4)))</f>
        <v/>
      </c>
      <c r="F338" s="46" t="str">
        <f t="shared" si="13"/>
        <v/>
      </c>
    </row>
    <row r="339" spans="1:6" x14ac:dyDescent="0.25">
      <c r="A339" s="7">
        <v>335</v>
      </c>
      <c r="B339" s="7" t="str">
        <f t="shared" si="12"/>
        <v/>
      </c>
      <c r="C339" s="46" t="str">
        <f>IF(A339&gt;$B$4,"",(Input!$C$12))</f>
        <v/>
      </c>
      <c r="D339" s="47" t="str">
        <f>IF(A339&gt;=$B$4,"",(-PPMT(Input!$H$16/12,$B$4-B340,$B$4,$F$4)))</f>
        <v/>
      </c>
      <c r="E339" s="47" t="str">
        <f>IF(A339&gt;=$B$4,"",(-IPMT(Input!$H$16/12,$B$4-B340,$B$4,$F$4)))</f>
        <v/>
      </c>
      <c r="F339" s="46" t="str">
        <f t="shared" si="13"/>
        <v/>
      </c>
    </row>
    <row r="340" spans="1:6" x14ac:dyDescent="0.25">
      <c r="A340" s="7">
        <v>336</v>
      </c>
      <c r="B340" s="7" t="str">
        <f t="shared" si="12"/>
        <v/>
      </c>
      <c r="C340" s="46" t="str">
        <f>IF(A340&gt;$B$4,"",(Input!$C$12))</f>
        <v/>
      </c>
      <c r="D340" s="47" t="str">
        <f>IF(A340&gt;=$B$4,"",(-PPMT(Input!$H$16/12,$B$4-B341,$B$4,$F$4)))</f>
        <v/>
      </c>
      <c r="E340" s="47" t="str">
        <f>IF(A340&gt;=$B$4,"",(-IPMT(Input!$H$16/12,$B$4-B341,$B$4,$F$4)))</f>
        <v/>
      </c>
      <c r="F340" s="46" t="str">
        <f t="shared" si="13"/>
        <v/>
      </c>
    </row>
    <row r="341" spans="1:6" x14ac:dyDescent="0.25">
      <c r="A341" s="7">
        <v>337</v>
      </c>
      <c r="B341" s="7" t="str">
        <f t="shared" si="12"/>
        <v/>
      </c>
      <c r="C341" s="46" t="str">
        <f>IF(A341&gt;$B$4,"",(Input!$C$12))</f>
        <v/>
      </c>
      <c r="D341" s="47" t="str">
        <f>IF(A341&gt;=$B$4,"",(-PPMT(Input!$H$16/12,$B$4-B342,$B$4,$F$4)))</f>
        <v/>
      </c>
      <c r="E341" s="47" t="str">
        <f>IF(A341&gt;=$B$4,"",(-IPMT(Input!$H$16/12,$B$4-B342,$B$4,$F$4)))</f>
        <v/>
      </c>
      <c r="F341" s="46" t="str">
        <f t="shared" si="13"/>
        <v/>
      </c>
    </row>
    <row r="342" spans="1:6" x14ac:dyDescent="0.25">
      <c r="A342" s="7">
        <v>338</v>
      </c>
      <c r="B342" s="7" t="str">
        <f t="shared" si="12"/>
        <v/>
      </c>
      <c r="C342" s="46" t="str">
        <f>IF(A342&gt;$B$4,"",(Input!$C$12))</f>
        <v/>
      </c>
      <c r="D342" s="47" t="str">
        <f>IF(A342&gt;=$B$4,"",(-PPMT(Input!$H$16/12,$B$4-B343,$B$4,$F$4)))</f>
        <v/>
      </c>
      <c r="E342" s="47" t="str">
        <f>IF(A342&gt;=$B$4,"",(-IPMT(Input!$H$16/12,$B$4-B343,$B$4,$F$4)))</f>
        <v/>
      </c>
      <c r="F342" s="46" t="str">
        <f t="shared" si="13"/>
        <v/>
      </c>
    </row>
    <row r="343" spans="1:6" x14ac:dyDescent="0.25">
      <c r="A343" s="7">
        <v>339</v>
      </c>
      <c r="B343" s="7" t="str">
        <f t="shared" si="12"/>
        <v/>
      </c>
      <c r="C343" s="46" t="str">
        <f>IF(A343&gt;$B$4,"",(Input!$C$12))</f>
        <v/>
      </c>
      <c r="D343" s="47" t="str">
        <f>IF(A343&gt;=$B$4,"",(-PPMT(Input!$H$16/12,$B$4-B344,$B$4,$F$4)))</f>
        <v/>
      </c>
      <c r="E343" s="47" t="str">
        <f>IF(A343&gt;=$B$4,"",(-IPMT(Input!$H$16/12,$B$4-B344,$B$4,$F$4)))</f>
        <v/>
      </c>
      <c r="F343" s="46" t="str">
        <f t="shared" si="13"/>
        <v/>
      </c>
    </row>
    <row r="344" spans="1:6" x14ac:dyDescent="0.25">
      <c r="A344" s="7">
        <v>340</v>
      </c>
      <c r="B344" s="7" t="str">
        <f t="shared" si="12"/>
        <v/>
      </c>
      <c r="C344" s="46" t="str">
        <f>IF(A344&gt;$B$4,"",(Input!$C$12))</f>
        <v/>
      </c>
      <c r="D344" s="47" t="str">
        <f>IF(A344&gt;=$B$4,"",(-PPMT(Input!$H$16/12,$B$4-B345,$B$4,$F$4)))</f>
        <v/>
      </c>
      <c r="E344" s="47" t="str">
        <f>IF(A344&gt;=$B$4,"",(-IPMT(Input!$H$16/12,$B$4-B345,$B$4,$F$4)))</f>
        <v/>
      </c>
      <c r="F344" s="46" t="str">
        <f t="shared" si="13"/>
        <v/>
      </c>
    </row>
    <row r="345" spans="1:6" x14ac:dyDescent="0.25">
      <c r="A345" s="7">
        <v>341</v>
      </c>
      <c r="B345" s="7" t="str">
        <f t="shared" si="12"/>
        <v/>
      </c>
      <c r="C345" s="46" t="str">
        <f>IF(A345&gt;$B$4,"",(Input!$C$12))</f>
        <v/>
      </c>
      <c r="D345" s="47" t="str">
        <f>IF(A345&gt;=$B$4,"",(-PPMT(Input!$H$16/12,$B$4-B346,$B$4,$F$4)))</f>
        <v/>
      </c>
      <c r="E345" s="47" t="str">
        <f>IF(A345&gt;=$B$4,"",(-IPMT(Input!$H$16/12,$B$4-B346,$B$4,$F$4)))</f>
        <v/>
      </c>
      <c r="F345" s="46" t="str">
        <f t="shared" si="13"/>
        <v/>
      </c>
    </row>
    <row r="346" spans="1:6" x14ac:dyDescent="0.25">
      <c r="A346" s="7">
        <v>342</v>
      </c>
      <c r="B346" s="7" t="str">
        <f t="shared" si="12"/>
        <v/>
      </c>
      <c r="C346" s="46" t="str">
        <f>IF(A346&gt;$B$4,"",(Input!$C$12))</f>
        <v/>
      </c>
      <c r="D346" s="47" t="str">
        <f>IF(A346&gt;=$B$4,"",(-PPMT(Input!$H$16/12,$B$4-B347,$B$4,$F$4)))</f>
        <v/>
      </c>
      <c r="E346" s="47" t="str">
        <f>IF(A346&gt;=$B$4,"",(-IPMT(Input!$H$16/12,$B$4-B347,$B$4,$F$4)))</f>
        <v/>
      </c>
      <c r="F346" s="46" t="str">
        <f t="shared" si="13"/>
        <v/>
      </c>
    </row>
    <row r="347" spans="1:6" x14ac:dyDescent="0.25">
      <c r="A347" s="7">
        <v>343</v>
      </c>
      <c r="B347" s="7" t="str">
        <f t="shared" si="12"/>
        <v/>
      </c>
      <c r="C347" s="46" t="str">
        <f>IF(A347&gt;$B$4,"",(Input!$C$12))</f>
        <v/>
      </c>
      <c r="D347" s="47" t="str">
        <f>IF(A347&gt;=$B$4,"",(-PPMT(Input!$H$16/12,$B$4-B348,$B$4,$F$4)))</f>
        <v/>
      </c>
      <c r="E347" s="47" t="str">
        <f>IF(A347&gt;=$B$4,"",(-IPMT(Input!$H$16/12,$B$4-B348,$B$4,$F$4)))</f>
        <v/>
      </c>
      <c r="F347" s="46" t="str">
        <f t="shared" si="13"/>
        <v/>
      </c>
    </row>
    <row r="348" spans="1:6" x14ac:dyDescent="0.25">
      <c r="A348" s="7">
        <v>344</v>
      </c>
      <c r="B348" s="7" t="str">
        <f t="shared" si="12"/>
        <v/>
      </c>
      <c r="C348" s="46" t="str">
        <f>IF(A348&gt;$B$4,"",(Input!$C$12))</f>
        <v/>
      </c>
      <c r="D348" s="47" t="str">
        <f>IF(A348&gt;=$B$4,"",(-PPMT(Input!$H$16/12,$B$4-B349,$B$4,$F$4)))</f>
        <v/>
      </c>
      <c r="E348" s="47" t="str">
        <f>IF(A348&gt;=$B$4,"",(-IPMT(Input!$H$16/12,$B$4-B349,$B$4,$F$4)))</f>
        <v/>
      </c>
      <c r="F348" s="46" t="str">
        <f t="shared" si="13"/>
        <v/>
      </c>
    </row>
    <row r="349" spans="1:6" x14ac:dyDescent="0.25">
      <c r="A349" s="7">
        <v>345</v>
      </c>
      <c r="B349" s="7" t="str">
        <f t="shared" si="12"/>
        <v/>
      </c>
      <c r="C349" s="46" t="str">
        <f>IF(A349&gt;$B$4,"",(Input!$C$12))</f>
        <v/>
      </c>
      <c r="D349" s="47" t="str">
        <f>IF(A349&gt;=$B$4,"",(-PPMT(Input!$H$16/12,$B$4-B350,$B$4,$F$4)))</f>
        <v/>
      </c>
      <c r="E349" s="47" t="str">
        <f>IF(A349&gt;=$B$4,"",(-IPMT(Input!$H$16/12,$B$4-B350,$B$4,$F$4)))</f>
        <v/>
      </c>
      <c r="F349" s="46" t="str">
        <f t="shared" si="13"/>
        <v/>
      </c>
    </row>
    <row r="350" spans="1:6" x14ac:dyDescent="0.25">
      <c r="A350" s="7">
        <v>346</v>
      </c>
      <c r="B350" s="7" t="str">
        <f t="shared" si="12"/>
        <v/>
      </c>
      <c r="C350" s="46" t="str">
        <f>IF(A350&gt;$B$4,"",(Input!$C$12))</f>
        <v/>
      </c>
      <c r="D350" s="47" t="str">
        <f>IF(A350&gt;=$B$4,"",(-PPMT(Input!$H$16/12,$B$4-B351,$B$4,$F$4)))</f>
        <v/>
      </c>
      <c r="E350" s="47" t="str">
        <f>IF(A350&gt;=$B$4,"",(-IPMT(Input!$H$16/12,$B$4-B351,$B$4,$F$4)))</f>
        <v/>
      </c>
      <c r="F350" s="46" t="str">
        <f t="shared" si="13"/>
        <v/>
      </c>
    </row>
    <row r="351" spans="1:6" x14ac:dyDescent="0.25">
      <c r="A351" s="7">
        <v>347</v>
      </c>
      <c r="B351" s="7" t="str">
        <f t="shared" si="12"/>
        <v/>
      </c>
      <c r="C351" s="46" t="str">
        <f>IF(A351&gt;$B$4,"",(Input!$C$12))</f>
        <v/>
      </c>
      <c r="D351" s="47" t="str">
        <f>IF(A351&gt;=$B$4,"",(-PPMT(Input!$H$16/12,$B$4-B352,$B$4,$F$4)))</f>
        <v/>
      </c>
      <c r="E351" s="47" t="str">
        <f>IF(A351&gt;=$B$4,"",(-IPMT(Input!$H$16/12,$B$4-B352,$B$4,$F$4)))</f>
        <v/>
      </c>
      <c r="F351" s="46" t="str">
        <f t="shared" si="13"/>
        <v/>
      </c>
    </row>
    <row r="352" spans="1:6" x14ac:dyDescent="0.25">
      <c r="A352" s="7">
        <v>348</v>
      </c>
      <c r="B352" s="7" t="str">
        <f t="shared" si="12"/>
        <v/>
      </c>
      <c r="C352" s="46" t="str">
        <f>IF(A352&gt;$B$4,"",(Input!$C$12))</f>
        <v/>
      </c>
      <c r="D352" s="47" t="str">
        <f>IF(A352&gt;=$B$4,"",(-PPMT(Input!$H$16/12,$B$4-B353,$B$4,$F$4)))</f>
        <v/>
      </c>
      <c r="E352" s="47" t="str">
        <f>IF(A352&gt;=$B$4,"",(-IPMT(Input!$H$16/12,$B$4-B353,$B$4,$F$4)))</f>
        <v/>
      </c>
      <c r="F352" s="46" t="str">
        <f t="shared" si="13"/>
        <v/>
      </c>
    </row>
    <row r="353" spans="1:6" x14ac:dyDescent="0.25">
      <c r="A353" s="7">
        <v>349</v>
      </c>
      <c r="B353" s="7" t="str">
        <f t="shared" si="12"/>
        <v/>
      </c>
      <c r="C353" s="46" t="str">
        <f>IF(A353&gt;$B$4,"",(Input!$C$12))</f>
        <v/>
      </c>
      <c r="D353" s="47" t="str">
        <f>IF(A353&gt;=$B$4,"",(-PPMT(Input!$H$16/12,$B$4-B354,$B$4,$F$4)))</f>
        <v/>
      </c>
      <c r="E353" s="47" t="str">
        <f>IF(A353&gt;=$B$4,"",(-IPMT(Input!$H$16/12,$B$4-B354,$B$4,$F$4)))</f>
        <v/>
      </c>
      <c r="F353" s="46" t="str">
        <f t="shared" si="13"/>
        <v/>
      </c>
    </row>
    <row r="354" spans="1:6" x14ac:dyDescent="0.25">
      <c r="A354" s="7">
        <v>350</v>
      </c>
      <c r="B354" s="7" t="str">
        <f t="shared" si="12"/>
        <v/>
      </c>
      <c r="C354" s="46" t="str">
        <f>IF(A354&gt;$B$4,"",(Input!$C$12))</f>
        <v/>
      </c>
      <c r="D354" s="47" t="str">
        <f>IF(A354&gt;=$B$4,"",(-PPMT(Input!$H$16/12,$B$4-B355,$B$4,$F$4)))</f>
        <v/>
      </c>
      <c r="E354" s="47" t="str">
        <f>IF(A354&gt;=$B$4,"",(-IPMT(Input!$H$16/12,$B$4-B355,$B$4,$F$4)))</f>
        <v/>
      </c>
      <c r="F354" s="46" t="str">
        <f t="shared" si="13"/>
        <v/>
      </c>
    </row>
    <row r="355" spans="1:6" x14ac:dyDescent="0.25">
      <c r="A355" s="7">
        <v>351</v>
      </c>
      <c r="B355" s="7" t="str">
        <f t="shared" si="12"/>
        <v/>
      </c>
      <c r="C355" s="46" t="str">
        <f>IF(A355&gt;$B$4,"",(Input!$C$12))</f>
        <v/>
      </c>
      <c r="D355" s="47" t="str">
        <f>IF(A355&gt;=$B$4,"",(-PPMT(Input!$H$16/12,$B$4-B356,$B$4,$F$4)))</f>
        <v/>
      </c>
      <c r="E355" s="47" t="str">
        <f>IF(A355&gt;=$B$4,"",(-IPMT(Input!$H$16/12,$B$4-B356,$B$4,$F$4)))</f>
        <v/>
      </c>
      <c r="F355" s="46" t="str">
        <f t="shared" si="13"/>
        <v/>
      </c>
    </row>
    <row r="356" spans="1:6" x14ac:dyDescent="0.25">
      <c r="A356" s="7">
        <v>352</v>
      </c>
      <c r="B356" s="7" t="str">
        <f t="shared" si="12"/>
        <v/>
      </c>
      <c r="C356" s="46" t="str">
        <f>IF(A356&gt;$B$4,"",(Input!$C$12))</f>
        <v/>
      </c>
      <c r="D356" s="47" t="str">
        <f>IF(A356&gt;=$B$4,"",(-PPMT(Input!$H$16/12,$B$4-B357,$B$4,$F$4)))</f>
        <v/>
      </c>
      <c r="E356" s="47" t="str">
        <f>IF(A356&gt;=$B$4,"",(-IPMT(Input!$H$16/12,$B$4-B357,$B$4,$F$4)))</f>
        <v/>
      </c>
      <c r="F356" s="46" t="str">
        <f t="shared" si="13"/>
        <v/>
      </c>
    </row>
    <row r="357" spans="1:6" x14ac:dyDescent="0.25">
      <c r="A357" s="7">
        <v>353</v>
      </c>
      <c r="B357" s="7" t="str">
        <f t="shared" si="12"/>
        <v/>
      </c>
      <c r="C357" s="46" t="str">
        <f>IF(A357&gt;$B$4,"",(Input!$C$12))</f>
        <v/>
      </c>
      <c r="D357" s="47" t="str">
        <f>IF(A357&gt;=$B$4,"",(-PPMT(Input!$H$16/12,$B$4-B358,$B$4,$F$4)))</f>
        <v/>
      </c>
      <c r="E357" s="47" t="str">
        <f>IF(A357&gt;=$B$4,"",(-IPMT(Input!$H$16/12,$B$4-B358,$B$4,$F$4)))</f>
        <v/>
      </c>
      <c r="F357" s="46" t="str">
        <f t="shared" si="13"/>
        <v/>
      </c>
    </row>
    <row r="358" spans="1:6" x14ac:dyDescent="0.25">
      <c r="A358" s="7">
        <v>354</v>
      </c>
      <c r="B358" s="7" t="str">
        <f t="shared" si="12"/>
        <v/>
      </c>
      <c r="C358" s="46" t="str">
        <f>IF(A358&gt;$B$4,"",(Input!$C$12))</f>
        <v/>
      </c>
      <c r="D358" s="47" t="str">
        <f>IF(A358&gt;=$B$4,"",(-PPMT(Input!$H$16/12,$B$4-B359,$B$4,$F$4)))</f>
        <v/>
      </c>
      <c r="E358" s="47" t="str">
        <f>IF(A358&gt;=$B$4,"",(-IPMT(Input!$H$16/12,$B$4-B359,$B$4,$F$4)))</f>
        <v/>
      </c>
      <c r="F358" s="46" t="str">
        <f t="shared" si="13"/>
        <v/>
      </c>
    </row>
    <row r="359" spans="1:6" x14ac:dyDescent="0.25">
      <c r="A359" s="7">
        <v>355</v>
      </c>
      <c r="B359" s="7" t="str">
        <f t="shared" si="12"/>
        <v/>
      </c>
      <c r="C359" s="46" t="str">
        <f>IF(A359&gt;$B$4,"",(Input!$C$12))</f>
        <v/>
      </c>
      <c r="D359" s="47" t="str">
        <f>IF(A359&gt;=$B$4,"",(-PPMT(Input!$H$16/12,$B$4-B360,$B$4,$F$4)))</f>
        <v/>
      </c>
      <c r="E359" s="47" t="str">
        <f>IF(A359&gt;=$B$4,"",(-IPMT(Input!$H$16/12,$B$4-B360,$B$4,$F$4)))</f>
        <v/>
      </c>
      <c r="F359" s="46" t="str">
        <f t="shared" si="13"/>
        <v/>
      </c>
    </row>
    <row r="360" spans="1:6" x14ac:dyDescent="0.25">
      <c r="A360" s="7">
        <v>356</v>
      </c>
      <c r="B360" s="7" t="str">
        <f t="shared" si="12"/>
        <v/>
      </c>
      <c r="C360" s="46" t="str">
        <f>IF(A360&gt;$B$4,"",(Input!$C$12))</f>
        <v/>
      </c>
      <c r="D360" s="47" t="str">
        <f>IF(A360&gt;=$B$4,"",(-PPMT(Input!$H$16/12,$B$4-B361,$B$4,$F$4)))</f>
        <v/>
      </c>
      <c r="E360" s="47" t="str">
        <f>IF(A360&gt;=$B$4,"",(-IPMT(Input!$H$16/12,$B$4-B361,$B$4,$F$4)))</f>
        <v/>
      </c>
      <c r="F360" s="46" t="str">
        <f t="shared" si="13"/>
        <v/>
      </c>
    </row>
    <row r="361" spans="1:6" x14ac:dyDescent="0.25">
      <c r="A361" s="7">
        <v>357</v>
      </c>
      <c r="B361" s="7" t="str">
        <f t="shared" si="12"/>
        <v/>
      </c>
      <c r="C361" s="46" t="str">
        <f>IF(A361&gt;$B$4,"",(Input!$C$12))</f>
        <v/>
      </c>
      <c r="D361" s="47" t="str">
        <f>IF(A361&gt;=$B$4,"",(-PPMT(Input!$H$16/12,$B$4-B362,$B$4,$F$4)))</f>
        <v/>
      </c>
      <c r="E361" s="47" t="str">
        <f>IF(A361&gt;=$B$4,"",(-IPMT(Input!$H$16/12,$B$4-B362,$B$4,$F$4)))</f>
        <v/>
      </c>
      <c r="F361" s="46" t="str">
        <f t="shared" si="13"/>
        <v/>
      </c>
    </row>
    <row r="362" spans="1:6" x14ac:dyDescent="0.25">
      <c r="A362" s="7">
        <v>358</v>
      </c>
      <c r="B362" s="7" t="str">
        <f t="shared" si="12"/>
        <v/>
      </c>
      <c r="C362" s="46" t="str">
        <f>IF(A362&gt;$B$4,"",(Input!$C$12))</f>
        <v/>
      </c>
      <c r="D362" s="47" t="str">
        <f>IF(A362&gt;=$B$4,"",(-PPMT(Input!$H$16/12,$B$4-B363,$B$4,$F$4)))</f>
        <v/>
      </c>
      <c r="E362" s="47" t="str">
        <f>IF(A362&gt;=$B$4,"",(-IPMT(Input!$H$16/12,$B$4-B363,$B$4,$F$4)))</f>
        <v/>
      </c>
      <c r="F362" s="46" t="str">
        <f t="shared" si="13"/>
        <v/>
      </c>
    </row>
    <row r="363" spans="1:6" x14ac:dyDescent="0.25">
      <c r="A363" s="7">
        <v>359</v>
      </c>
      <c r="B363" s="7" t="str">
        <f t="shared" si="12"/>
        <v/>
      </c>
      <c r="C363" s="46" t="str">
        <f>IF(A363&gt;$B$4,"",(Input!$C$12))</f>
        <v/>
      </c>
      <c r="D363" s="47" t="str">
        <f>IF(A363&gt;=$B$4,"",(-PPMT(Input!$H$16/12,$B$4-B364,$B$4,$F$4)))</f>
        <v/>
      </c>
      <c r="E363" s="47" t="str">
        <f>IF(A363&gt;=$B$4,"",(-IPMT(Input!$H$16/12,$B$4-B364,$B$4,$F$4)))</f>
        <v/>
      </c>
      <c r="F363" s="46" t="str">
        <f t="shared" si="13"/>
        <v/>
      </c>
    </row>
    <row r="364" spans="1:6" x14ac:dyDescent="0.25">
      <c r="A364" s="7">
        <v>360</v>
      </c>
      <c r="B364" s="7" t="str">
        <f t="shared" si="12"/>
        <v/>
      </c>
      <c r="C364" s="46" t="str">
        <f>IF(A364&gt;$B$4,"",(Input!$C$12))</f>
        <v/>
      </c>
      <c r="D364" s="47" t="str">
        <f>IF(A364&gt;=$B$4,"",(-PPMT(Input!$H$16/12,$B$4-B365,$B$4,$F$4)))</f>
        <v/>
      </c>
      <c r="E364" s="47" t="str">
        <f>IF(A364&gt;=$B$4,"",(-IPMT(Input!$H$16/12,$B$4-B365,$B$4,$F$4)))</f>
        <v/>
      </c>
      <c r="F364" s="46" t="str">
        <f>IF(A364&gt;$B$4,"",(F363-D363))</f>
        <v/>
      </c>
    </row>
    <row r="365" spans="1:6" x14ac:dyDescent="0.25">
      <c r="B365" s="7"/>
    </row>
  </sheetData>
  <mergeCells count="1">
    <mergeCell ref="A1:F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Input</vt:lpstr>
      <vt:lpstr>Balloon</vt:lpstr>
      <vt:lpstr>Partial Chart</vt:lpstr>
      <vt:lpstr>Full Am</vt:lpstr>
      <vt:lpstr>Partial 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Czarina</dc:creator>
  <cp:lastModifiedBy>JesseandSusan DeLaGarza</cp:lastModifiedBy>
  <dcterms:created xsi:type="dcterms:W3CDTF">2015-09-02T17:01:47Z</dcterms:created>
  <dcterms:modified xsi:type="dcterms:W3CDTF">2026-02-19T23:53:07Z</dcterms:modified>
</cp:coreProperties>
</file>