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ellenkatz/Documents/Real Estate/Notes School/Webinars/Wed 12.7.16/Tim and Dawn Glass/"/>
    </mc:Choice>
  </mc:AlternateContent>
  <bookViews>
    <workbookView xWindow="0" yWindow="460" windowWidth="26880" windowHeight="16020"/>
  </bookViews>
  <sheets>
    <sheet name="Input" sheetId="1" r:id="rId1"/>
    <sheet name="Balloon" sheetId="5" r:id="rId2"/>
    <sheet name="Partial Chart" sheetId="4" r:id="rId3"/>
    <sheet name="Full Am" sheetId="2" r:id="rId4"/>
    <sheet name="Partial Am" sheetId="3" r:id="rId5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5" l="1"/>
  <c r="F9" i="5"/>
  <c r="G9" i="5"/>
  <c r="F8" i="5"/>
  <c r="G8" i="5"/>
  <c r="H9" i="5"/>
  <c r="H8" i="5"/>
  <c r="C11" i="5"/>
  <c r="H18" i="1"/>
  <c r="F7" i="5"/>
  <c r="G7" i="5"/>
  <c r="C4" i="2"/>
  <c r="F4" i="3"/>
  <c r="B4" i="3"/>
  <c r="C4" i="3"/>
  <c r="F4" i="2"/>
  <c r="B4" i="2"/>
  <c r="H8" i="1"/>
  <c r="H5" i="1"/>
  <c r="H17" i="1"/>
  <c r="H16" i="1"/>
  <c r="D20" i="1"/>
  <c r="B20" i="1"/>
  <c r="C20" i="1"/>
  <c r="D15" i="1"/>
  <c r="C45" i="1"/>
  <c r="D14" i="1"/>
  <c r="D11" i="1"/>
  <c r="D45" i="1"/>
  <c r="D10" i="1"/>
  <c r="D9" i="1"/>
  <c r="D8" i="1"/>
  <c r="D6" i="1"/>
  <c r="D47" i="1"/>
  <c r="D44" i="1"/>
  <c r="C44" i="1"/>
  <c r="D48" i="1"/>
  <c r="C48" i="1"/>
  <c r="B45" i="1"/>
  <c r="B44" i="1"/>
  <c r="B48" i="1"/>
  <c r="D17" i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5" i="3"/>
  <c r="A5" i="3"/>
  <c r="H9" i="1"/>
  <c r="C47" i="1"/>
  <c r="D16" i="1"/>
  <c r="B47" i="1"/>
  <c r="D46" i="1"/>
  <c r="D12" i="1"/>
  <c r="C46" i="1"/>
  <c r="D4" i="2"/>
  <c r="F5" i="2"/>
  <c r="E4" i="2"/>
  <c r="C5" i="3"/>
  <c r="B6" i="3"/>
  <c r="E5" i="3"/>
  <c r="D5" i="2"/>
  <c r="E5" i="2"/>
  <c r="C5" i="2"/>
  <c r="E6" i="2"/>
  <c r="D6" i="2"/>
  <c r="C6" i="2"/>
  <c r="D4" i="3"/>
  <c r="F5" i="3"/>
  <c r="B46" i="1"/>
  <c r="E4" i="3"/>
  <c r="F6" i="2"/>
  <c r="F7" i="2"/>
  <c r="B7" i="3"/>
  <c r="E6" i="3"/>
  <c r="C6" i="3"/>
  <c r="A6" i="3"/>
  <c r="D5" i="3"/>
  <c r="E7" i="2"/>
  <c r="C7" i="2"/>
  <c r="D7" i="2"/>
  <c r="E8" i="2"/>
  <c r="D8" i="2"/>
  <c r="C8" i="2"/>
  <c r="D6" i="3"/>
  <c r="F6" i="3"/>
  <c r="B8" i="3"/>
  <c r="E7" i="3"/>
  <c r="A7" i="3"/>
  <c r="C7" i="3"/>
  <c r="F8" i="2"/>
  <c r="F9" i="2"/>
  <c r="D9" i="2"/>
  <c r="E9" i="2"/>
  <c r="C9" i="2"/>
  <c r="F7" i="3"/>
  <c r="D7" i="3"/>
  <c r="B9" i="3"/>
  <c r="E8" i="3"/>
  <c r="A8" i="3"/>
  <c r="C8" i="3"/>
  <c r="E10" i="2"/>
  <c r="F10" i="2"/>
  <c r="D10" i="2"/>
  <c r="C10" i="2"/>
  <c r="F8" i="3"/>
  <c r="D8" i="3"/>
  <c r="B10" i="3"/>
  <c r="D9" i="3"/>
  <c r="A9" i="3"/>
  <c r="C9" i="3"/>
  <c r="E11" i="2"/>
  <c r="C11" i="2"/>
  <c r="D11" i="2"/>
  <c r="F11" i="2"/>
  <c r="E9" i="3"/>
  <c r="F9" i="3"/>
  <c r="B11" i="3"/>
  <c r="D10" i="3"/>
  <c r="A10" i="3"/>
  <c r="C10" i="3"/>
  <c r="F12" i="2"/>
  <c r="E12" i="2"/>
  <c r="D12" i="2"/>
  <c r="C12" i="2"/>
  <c r="F10" i="3"/>
  <c r="B12" i="3"/>
  <c r="E11" i="3"/>
  <c r="A11" i="3"/>
  <c r="D11" i="3"/>
  <c r="C11" i="3"/>
  <c r="E10" i="3"/>
  <c r="E13" i="2"/>
  <c r="D13" i="2"/>
  <c r="C13" i="2"/>
  <c r="F13" i="2"/>
  <c r="F11" i="3"/>
  <c r="B13" i="3"/>
  <c r="D12" i="3"/>
  <c r="A12" i="3"/>
  <c r="C12" i="3"/>
  <c r="F14" i="2"/>
  <c r="E14" i="2"/>
  <c r="D14" i="2"/>
  <c r="C14" i="2"/>
  <c r="F12" i="3"/>
  <c r="F13" i="3"/>
  <c r="B14" i="3"/>
  <c r="E13" i="3"/>
  <c r="C13" i="3"/>
  <c r="E12" i="3"/>
  <c r="E15" i="2"/>
  <c r="C15" i="2"/>
  <c r="D15" i="2"/>
  <c r="F15" i="2"/>
  <c r="D13" i="3"/>
  <c r="F14" i="3"/>
  <c r="B15" i="3"/>
  <c r="E14" i="3"/>
  <c r="C14" i="3"/>
  <c r="F16" i="2"/>
  <c r="E16" i="2"/>
  <c r="D16" i="2"/>
  <c r="C16" i="2"/>
  <c r="F17" i="2"/>
  <c r="D14" i="3"/>
  <c r="F15" i="3"/>
  <c r="B16" i="3"/>
  <c r="D15" i="3"/>
  <c r="C15" i="3"/>
  <c r="E17" i="2"/>
  <c r="D17" i="2"/>
  <c r="C17" i="2"/>
  <c r="E15" i="3"/>
  <c r="F16" i="3"/>
  <c r="B17" i="3"/>
  <c r="E16" i="3"/>
  <c r="D16" i="3"/>
  <c r="C16" i="3"/>
  <c r="E18" i="2"/>
  <c r="D18" i="2"/>
  <c r="C18" i="2"/>
  <c r="F18" i="2"/>
  <c r="F17" i="3"/>
  <c r="B18" i="3"/>
  <c r="D17" i="3"/>
  <c r="C17" i="3"/>
  <c r="F19" i="2"/>
  <c r="E19" i="2"/>
  <c r="D19" i="2"/>
  <c r="C19" i="2"/>
  <c r="E17" i="3"/>
  <c r="F18" i="3"/>
  <c r="B19" i="3"/>
  <c r="D18" i="3"/>
  <c r="C18" i="3"/>
  <c r="E20" i="2"/>
  <c r="D20" i="2"/>
  <c r="C20" i="2"/>
  <c r="F20" i="2"/>
  <c r="E18" i="3"/>
  <c r="F19" i="3"/>
  <c r="B20" i="3"/>
  <c r="E19" i="3"/>
  <c r="C19" i="3"/>
  <c r="F21" i="2"/>
  <c r="D21" i="2"/>
  <c r="E21" i="2"/>
  <c r="C21" i="2"/>
  <c r="D19" i="3"/>
  <c r="F20" i="3"/>
  <c r="B21" i="3"/>
  <c r="E20" i="3"/>
  <c r="D20" i="3"/>
  <c r="C20" i="3"/>
  <c r="E22" i="2"/>
  <c r="D22" i="2"/>
  <c r="C22" i="2"/>
  <c r="F22" i="2"/>
  <c r="F21" i="3"/>
  <c r="B22" i="3"/>
  <c r="E21" i="3"/>
  <c r="C21" i="3"/>
  <c r="F23" i="2"/>
  <c r="E23" i="2"/>
  <c r="C23" i="2"/>
  <c r="D23" i="2"/>
  <c r="D21" i="3"/>
  <c r="F22" i="3"/>
  <c r="B23" i="3"/>
  <c r="D22" i="3"/>
  <c r="E22" i="3"/>
  <c r="C22" i="3"/>
  <c r="E24" i="2"/>
  <c r="D24" i="2"/>
  <c r="C24" i="2"/>
  <c r="F24" i="2"/>
  <c r="F23" i="3"/>
  <c r="B24" i="3"/>
  <c r="E23" i="3"/>
  <c r="D23" i="3"/>
  <c r="C23" i="3"/>
  <c r="F25" i="2"/>
  <c r="D25" i="2"/>
  <c r="E25" i="2"/>
  <c r="C25" i="2"/>
  <c r="F24" i="3"/>
  <c r="B25" i="3"/>
  <c r="D24" i="3"/>
  <c r="F25" i="3"/>
  <c r="E24" i="3"/>
  <c r="C24" i="3"/>
  <c r="E26" i="2"/>
  <c r="D26" i="2"/>
  <c r="C26" i="2"/>
  <c r="F26" i="2"/>
  <c r="B26" i="3"/>
  <c r="D25" i="3"/>
  <c r="F26" i="3"/>
  <c r="C25" i="3"/>
  <c r="F27" i="2"/>
  <c r="E27" i="2"/>
  <c r="C27" i="2"/>
  <c r="D27" i="2"/>
  <c r="E25" i="3"/>
  <c r="B27" i="3"/>
  <c r="E26" i="3"/>
  <c r="D26" i="3"/>
  <c r="F27" i="3"/>
  <c r="C26" i="3"/>
  <c r="E28" i="2"/>
  <c r="D28" i="2"/>
  <c r="C28" i="2"/>
  <c r="F28" i="2"/>
  <c r="B28" i="3"/>
  <c r="D27" i="3"/>
  <c r="F28" i="3"/>
  <c r="C27" i="3"/>
  <c r="F29" i="2"/>
  <c r="E29" i="2"/>
  <c r="D29" i="2"/>
  <c r="C29" i="2"/>
  <c r="E27" i="3"/>
  <c r="B29" i="3"/>
  <c r="E28" i="3"/>
  <c r="D28" i="3"/>
  <c r="F29" i="3"/>
  <c r="C28" i="3"/>
  <c r="F30" i="2"/>
  <c r="E30" i="2"/>
  <c r="D30" i="2"/>
  <c r="C30" i="2"/>
  <c r="B30" i="3"/>
  <c r="E29" i="3"/>
  <c r="C29" i="3"/>
  <c r="F31" i="2"/>
  <c r="E31" i="2"/>
  <c r="C31" i="2"/>
  <c r="D31" i="2"/>
  <c r="D29" i="3"/>
  <c r="F30" i="3"/>
  <c r="B31" i="3"/>
  <c r="E30" i="3"/>
  <c r="D30" i="3"/>
  <c r="C30" i="3"/>
  <c r="E32" i="2"/>
  <c r="D32" i="2"/>
  <c r="C32" i="2"/>
  <c r="F32" i="2"/>
  <c r="F31" i="3"/>
  <c r="B32" i="3"/>
  <c r="E31" i="3"/>
  <c r="C31" i="3"/>
  <c r="F33" i="2"/>
  <c r="E33" i="2"/>
  <c r="D33" i="2"/>
  <c r="C33" i="2"/>
  <c r="D31" i="3"/>
  <c r="F32" i="3"/>
  <c r="B33" i="3"/>
  <c r="D32" i="3"/>
  <c r="C32" i="3"/>
  <c r="F34" i="2"/>
  <c r="E34" i="2"/>
  <c r="D34" i="2"/>
  <c r="C34" i="2"/>
  <c r="F33" i="3"/>
  <c r="E32" i="3"/>
  <c r="B34" i="3"/>
  <c r="D33" i="3"/>
  <c r="C33" i="3"/>
  <c r="F35" i="2"/>
  <c r="E35" i="2"/>
  <c r="D35" i="2"/>
  <c r="C35" i="2"/>
  <c r="F34" i="3"/>
  <c r="B35" i="3"/>
  <c r="C34" i="3"/>
  <c r="E33" i="3"/>
  <c r="F36" i="2"/>
  <c r="E36" i="2"/>
  <c r="D36" i="2"/>
  <c r="C36" i="2"/>
  <c r="B36" i="3"/>
  <c r="E35" i="3"/>
  <c r="D35" i="3"/>
  <c r="C35" i="3"/>
  <c r="D34" i="3"/>
  <c r="F35" i="3"/>
  <c r="E34" i="3"/>
  <c r="F37" i="2"/>
  <c r="D37" i="2"/>
  <c r="E37" i="2"/>
  <c r="C37" i="2"/>
  <c r="F36" i="3"/>
  <c r="B37" i="3"/>
  <c r="E36" i="3"/>
  <c r="D36" i="3"/>
  <c r="C36" i="3"/>
  <c r="F38" i="2"/>
  <c r="E38" i="2"/>
  <c r="D38" i="2"/>
  <c r="C38" i="2"/>
  <c r="F37" i="3"/>
  <c r="B38" i="3"/>
  <c r="E37" i="3"/>
  <c r="C37" i="3"/>
  <c r="F39" i="2"/>
  <c r="E39" i="2"/>
  <c r="C39" i="2"/>
  <c r="D39" i="2"/>
  <c r="D37" i="3"/>
  <c r="F38" i="3"/>
  <c r="B39" i="3"/>
  <c r="D38" i="3"/>
  <c r="C38" i="3"/>
  <c r="E40" i="2"/>
  <c r="D40" i="2"/>
  <c r="C40" i="2"/>
  <c r="F40" i="2"/>
  <c r="E38" i="3"/>
  <c r="F39" i="3"/>
  <c r="B40" i="3"/>
  <c r="E39" i="3"/>
  <c r="C39" i="3"/>
  <c r="D41" i="2"/>
  <c r="C41" i="2"/>
  <c r="E41" i="2"/>
  <c r="F41" i="2"/>
  <c r="D39" i="3"/>
  <c r="F40" i="3"/>
  <c r="B41" i="3"/>
  <c r="E40" i="3"/>
  <c r="C40" i="3"/>
  <c r="E42" i="2"/>
  <c r="D42" i="2"/>
  <c r="C42" i="2"/>
  <c r="F42" i="2"/>
  <c r="D40" i="3"/>
  <c r="F41" i="3"/>
  <c r="B42" i="3"/>
  <c r="E41" i="3"/>
  <c r="D41" i="3"/>
  <c r="C41" i="3"/>
  <c r="F43" i="2"/>
  <c r="E43" i="2"/>
  <c r="C43" i="2"/>
  <c r="D43" i="2"/>
  <c r="F42" i="3"/>
  <c r="B43" i="3"/>
  <c r="E42" i="3"/>
  <c r="C42" i="3"/>
  <c r="E44" i="2"/>
  <c r="D44" i="2"/>
  <c r="C44" i="2"/>
  <c r="F44" i="2"/>
  <c r="D42" i="3"/>
  <c r="F43" i="3"/>
  <c r="B44" i="3"/>
  <c r="D43" i="3"/>
  <c r="C43" i="3"/>
  <c r="F45" i="2"/>
  <c r="E45" i="2"/>
  <c r="D45" i="2"/>
  <c r="C45" i="2"/>
  <c r="F44" i="3"/>
  <c r="E43" i="3"/>
  <c r="B45" i="3"/>
  <c r="D44" i="3"/>
  <c r="F45" i="3"/>
  <c r="C44" i="3"/>
  <c r="E46" i="2"/>
  <c r="D46" i="2"/>
  <c r="C46" i="2"/>
  <c r="F46" i="2"/>
  <c r="B46" i="3"/>
  <c r="E45" i="3"/>
  <c r="C45" i="3"/>
  <c r="E44" i="3"/>
  <c r="F47" i="2"/>
  <c r="E47" i="2"/>
  <c r="C47" i="2"/>
  <c r="D47" i="2"/>
  <c r="D45" i="3"/>
  <c r="F46" i="3"/>
  <c r="B47" i="3"/>
  <c r="E46" i="3"/>
  <c r="C46" i="3"/>
  <c r="E48" i="2"/>
  <c r="D48" i="2"/>
  <c r="C48" i="2"/>
  <c r="F48" i="2"/>
  <c r="D46" i="3"/>
  <c r="F47" i="3"/>
  <c r="B48" i="3"/>
  <c r="E47" i="3"/>
  <c r="D47" i="3"/>
  <c r="C47" i="3"/>
  <c r="F49" i="2"/>
  <c r="E49" i="2"/>
  <c r="D49" i="2"/>
  <c r="C49" i="2"/>
  <c r="B49" i="3"/>
  <c r="E48" i="3"/>
  <c r="C48" i="3"/>
  <c r="F48" i="3"/>
  <c r="E50" i="2"/>
  <c r="D50" i="2"/>
  <c r="C50" i="2"/>
  <c r="F50" i="2"/>
  <c r="D48" i="3"/>
  <c r="F49" i="3"/>
  <c r="B50" i="3"/>
  <c r="D49" i="3"/>
  <c r="C49" i="3"/>
  <c r="F51" i="2"/>
  <c r="E51" i="2"/>
  <c r="D51" i="2"/>
  <c r="C51" i="2"/>
  <c r="E49" i="3"/>
  <c r="B51" i="3"/>
  <c r="D50" i="3"/>
  <c r="C50" i="3"/>
  <c r="F50" i="3"/>
  <c r="E52" i="2"/>
  <c r="D52" i="2"/>
  <c r="C52" i="2"/>
  <c r="F52" i="2"/>
  <c r="E50" i="3"/>
  <c r="F51" i="3"/>
  <c r="B52" i="3"/>
  <c r="D51" i="3"/>
  <c r="E51" i="3"/>
  <c r="C51" i="3"/>
  <c r="F53" i="2"/>
  <c r="D53" i="2"/>
  <c r="E53" i="2"/>
  <c r="C53" i="2"/>
  <c r="B53" i="3"/>
  <c r="D52" i="3"/>
  <c r="C52" i="3"/>
  <c r="F52" i="3"/>
  <c r="E54" i="2"/>
  <c r="D54" i="2"/>
  <c r="C54" i="2"/>
  <c r="F54" i="2"/>
  <c r="E52" i="3"/>
  <c r="F53" i="3"/>
  <c r="B54" i="3"/>
  <c r="E53" i="3"/>
  <c r="C53" i="3"/>
  <c r="F55" i="2"/>
  <c r="E55" i="2"/>
  <c r="C55" i="2"/>
  <c r="D55" i="2"/>
  <c r="D53" i="3"/>
  <c r="F54" i="3"/>
  <c r="B55" i="3"/>
  <c r="D54" i="3"/>
  <c r="E54" i="3"/>
  <c r="C54" i="3"/>
  <c r="E56" i="2"/>
  <c r="D56" i="2"/>
  <c r="C56" i="2"/>
  <c r="F56" i="2"/>
  <c r="F55" i="3"/>
  <c r="B56" i="3"/>
  <c r="E55" i="3"/>
  <c r="C55" i="3"/>
  <c r="F57" i="2"/>
  <c r="D57" i="2"/>
  <c r="E57" i="2"/>
  <c r="C57" i="2"/>
  <c r="D55" i="3"/>
  <c r="F56" i="3"/>
  <c r="B57" i="3"/>
  <c r="E56" i="3"/>
  <c r="C56" i="3"/>
  <c r="E58" i="2"/>
  <c r="D58" i="2"/>
  <c r="C58" i="2"/>
  <c r="F58" i="2"/>
  <c r="D56" i="3"/>
  <c r="F57" i="3"/>
  <c r="B58" i="3"/>
  <c r="D57" i="3"/>
  <c r="C57" i="3"/>
  <c r="F59" i="2"/>
  <c r="E59" i="2"/>
  <c r="C59" i="2"/>
  <c r="D59" i="2"/>
  <c r="E57" i="3"/>
  <c r="B59" i="3"/>
  <c r="E58" i="3"/>
  <c r="C58" i="3"/>
  <c r="F58" i="3"/>
  <c r="E60" i="2"/>
  <c r="D60" i="2"/>
  <c r="C60" i="2"/>
  <c r="F60" i="2"/>
  <c r="D58" i="3"/>
  <c r="F59" i="3"/>
  <c r="B60" i="3"/>
  <c r="E59" i="3"/>
  <c r="C59" i="3"/>
  <c r="F61" i="2"/>
  <c r="E61" i="2"/>
  <c r="D61" i="2"/>
  <c r="C61" i="2"/>
  <c r="D59" i="3"/>
  <c r="F60" i="3"/>
  <c r="B61" i="3"/>
  <c r="D60" i="3"/>
  <c r="C60" i="3"/>
  <c r="E62" i="2"/>
  <c r="D62" i="2"/>
  <c r="C62" i="2"/>
  <c r="F62" i="2"/>
  <c r="E60" i="3"/>
  <c r="F61" i="3"/>
  <c r="B62" i="3"/>
  <c r="E61" i="3"/>
  <c r="D61" i="3"/>
  <c r="C61" i="3"/>
  <c r="F63" i="2"/>
  <c r="E63" i="2"/>
  <c r="C63" i="2"/>
  <c r="D63" i="2"/>
  <c r="B63" i="3"/>
  <c r="E62" i="3"/>
  <c r="C62" i="3"/>
  <c r="F62" i="3"/>
  <c r="E64" i="2"/>
  <c r="D64" i="2"/>
  <c r="C64" i="2"/>
  <c r="F64" i="2"/>
  <c r="D62" i="3"/>
  <c r="F63" i="3"/>
  <c r="B64" i="3"/>
  <c r="D63" i="3"/>
  <c r="C63" i="3"/>
  <c r="F65" i="2"/>
  <c r="I4" i="2"/>
  <c r="E65" i="2"/>
  <c r="D65" i="2"/>
  <c r="C65" i="2"/>
  <c r="E63" i="3"/>
  <c r="B65" i="3"/>
  <c r="E64" i="3"/>
  <c r="D64" i="3"/>
  <c r="C64" i="3"/>
  <c r="F64" i="3"/>
  <c r="E66" i="2"/>
  <c r="D66" i="2"/>
  <c r="C66" i="2"/>
  <c r="F66" i="2"/>
  <c r="F65" i="3"/>
  <c r="B66" i="3"/>
  <c r="D65" i="3"/>
  <c r="C65" i="3"/>
  <c r="F67" i="2"/>
  <c r="E67" i="2"/>
  <c r="D67" i="2"/>
  <c r="C67" i="2"/>
  <c r="E65" i="3"/>
  <c r="B67" i="3"/>
  <c r="D66" i="3"/>
  <c r="C66" i="3"/>
  <c r="F66" i="3"/>
  <c r="E68" i="2"/>
  <c r="D68" i="2"/>
  <c r="C68" i="2"/>
  <c r="F68" i="2"/>
  <c r="E66" i="3"/>
  <c r="F67" i="3"/>
  <c r="B68" i="3"/>
  <c r="E67" i="3"/>
  <c r="C67" i="3"/>
  <c r="F69" i="2"/>
  <c r="D69" i="2"/>
  <c r="E69" i="2"/>
  <c r="C69" i="2"/>
  <c r="D67" i="3"/>
  <c r="F68" i="3"/>
  <c r="B69" i="3"/>
  <c r="D68" i="3"/>
  <c r="C68" i="3"/>
  <c r="E70" i="2"/>
  <c r="D70" i="2"/>
  <c r="C70" i="2"/>
  <c r="F70" i="2"/>
  <c r="E68" i="3"/>
  <c r="F69" i="3"/>
  <c r="B70" i="3"/>
  <c r="D69" i="3"/>
  <c r="E69" i="3"/>
  <c r="C69" i="3"/>
  <c r="F71" i="2"/>
  <c r="E71" i="2"/>
  <c r="C71" i="2"/>
  <c r="D71" i="2"/>
  <c r="B71" i="3"/>
  <c r="E70" i="3"/>
  <c r="C70" i="3"/>
  <c r="F70" i="3"/>
  <c r="E72" i="2"/>
  <c r="D72" i="2"/>
  <c r="C72" i="2"/>
  <c r="F72" i="2"/>
  <c r="D70" i="3"/>
  <c r="F71" i="3"/>
  <c r="B72" i="3"/>
  <c r="D71" i="3"/>
  <c r="E71" i="3"/>
  <c r="C71" i="3"/>
  <c r="F73" i="2"/>
  <c r="D73" i="2"/>
  <c r="E73" i="2"/>
  <c r="C73" i="2"/>
  <c r="F72" i="3"/>
  <c r="B73" i="3"/>
  <c r="E72" i="3"/>
  <c r="D72" i="3"/>
  <c r="C72" i="3"/>
  <c r="F74" i="2"/>
  <c r="E74" i="2"/>
  <c r="D74" i="2"/>
  <c r="C74" i="2"/>
  <c r="F73" i="3"/>
  <c r="B74" i="3"/>
  <c r="D73" i="3"/>
  <c r="C73" i="3"/>
  <c r="F75" i="2"/>
  <c r="E75" i="2"/>
  <c r="C75" i="2"/>
  <c r="D75" i="2"/>
  <c r="E73" i="3"/>
  <c r="F74" i="3"/>
  <c r="B75" i="3"/>
  <c r="E74" i="3"/>
  <c r="D74" i="3"/>
  <c r="C74" i="3"/>
  <c r="E76" i="2"/>
  <c r="D76" i="2"/>
  <c r="C76" i="2"/>
  <c r="F76" i="2"/>
  <c r="F75" i="3"/>
  <c r="B76" i="3"/>
  <c r="E75" i="3"/>
  <c r="C75" i="3"/>
  <c r="E77" i="2"/>
  <c r="D77" i="2"/>
  <c r="C77" i="2"/>
  <c r="F77" i="2"/>
  <c r="D75" i="3"/>
  <c r="F76" i="3"/>
  <c r="B77" i="3"/>
  <c r="E76" i="3"/>
  <c r="D76" i="3"/>
  <c r="C76" i="3"/>
  <c r="F78" i="2"/>
  <c r="E78" i="2"/>
  <c r="D78" i="2"/>
  <c r="C78" i="2"/>
  <c r="F77" i="3"/>
  <c r="B78" i="3"/>
  <c r="E77" i="3"/>
  <c r="D77" i="3"/>
  <c r="F78" i="3"/>
  <c r="C77" i="3"/>
  <c r="F79" i="2"/>
  <c r="E79" i="2"/>
  <c r="C79" i="2"/>
  <c r="D79" i="2"/>
  <c r="B79" i="3"/>
  <c r="E78" i="3"/>
  <c r="D78" i="3"/>
  <c r="F79" i="3"/>
  <c r="C78" i="3"/>
  <c r="E80" i="2"/>
  <c r="D80" i="2"/>
  <c r="C80" i="2"/>
  <c r="F80" i="2"/>
  <c r="B80" i="3"/>
  <c r="E79" i="3"/>
  <c r="D79" i="3"/>
  <c r="F80" i="3"/>
  <c r="C79" i="3"/>
  <c r="F81" i="2"/>
  <c r="E81" i="2"/>
  <c r="D81" i="2"/>
  <c r="C81" i="2"/>
  <c r="B81" i="3"/>
  <c r="D80" i="3"/>
  <c r="F81" i="3"/>
  <c r="E80" i="3"/>
  <c r="C80" i="3"/>
  <c r="F82" i="2"/>
  <c r="E82" i="2"/>
  <c r="D82" i="2"/>
  <c r="C82" i="2"/>
  <c r="B82" i="3"/>
  <c r="D81" i="3"/>
  <c r="F82" i="3"/>
  <c r="E81" i="3"/>
  <c r="C81" i="3"/>
  <c r="F83" i="2"/>
  <c r="E83" i="2"/>
  <c r="D83" i="2"/>
  <c r="C83" i="2"/>
  <c r="B83" i="3"/>
  <c r="E82" i="3"/>
  <c r="C82" i="3"/>
  <c r="E84" i="2"/>
  <c r="D84" i="2"/>
  <c r="C84" i="2"/>
  <c r="F84" i="2"/>
  <c r="D82" i="3"/>
  <c r="F83" i="3"/>
  <c r="B84" i="3"/>
  <c r="E83" i="3"/>
  <c r="D83" i="3"/>
  <c r="F84" i="3"/>
  <c r="C83" i="3"/>
  <c r="F85" i="2"/>
  <c r="D85" i="2"/>
  <c r="E85" i="2"/>
  <c r="C85" i="2"/>
  <c r="B85" i="3"/>
  <c r="E84" i="3"/>
  <c r="D84" i="3"/>
  <c r="F85" i="3"/>
  <c r="C84" i="3"/>
  <c r="E86" i="2"/>
  <c r="D86" i="2"/>
  <c r="C86" i="2"/>
  <c r="F86" i="2"/>
  <c r="B86" i="3"/>
  <c r="E85" i="3"/>
  <c r="D85" i="3"/>
  <c r="F86" i="3"/>
  <c r="C85" i="3"/>
  <c r="E87" i="2"/>
  <c r="C87" i="2"/>
  <c r="D87" i="2"/>
  <c r="F87" i="2"/>
  <c r="B87" i="3"/>
  <c r="D86" i="3"/>
  <c r="F87" i="3"/>
  <c r="C86" i="3"/>
  <c r="E88" i="2"/>
  <c r="D88" i="2"/>
  <c r="C88" i="2"/>
  <c r="F88" i="2"/>
  <c r="E86" i="3"/>
  <c r="B88" i="3"/>
  <c r="E87" i="3"/>
  <c r="D87" i="3"/>
  <c r="F88" i="3"/>
  <c r="C87" i="3"/>
  <c r="D89" i="2"/>
  <c r="E89" i="2"/>
  <c r="C89" i="2"/>
  <c r="F89" i="2"/>
  <c r="B89" i="3"/>
  <c r="E88" i="3"/>
  <c r="D88" i="3"/>
  <c r="F89" i="3"/>
  <c r="C88" i="3"/>
  <c r="F90" i="2"/>
  <c r="E90" i="2"/>
  <c r="D90" i="2"/>
  <c r="C90" i="2"/>
  <c r="B90" i="3"/>
  <c r="D89" i="3"/>
  <c r="F90" i="3"/>
  <c r="E89" i="3"/>
  <c r="C89" i="3"/>
  <c r="E91" i="2"/>
  <c r="C91" i="2"/>
  <c r="D91" i="2"/>
  <c r="F91" i="2"/>
  <c r="B91" i="3"/>
  <c r="D90" i="3"/>
  <c r="F91" i="3"/>
  <c r="E90" i="3"/>
  <c r="C90" i="3"/>
  <c r="F92" i="2"/>
  <c r="E92" i="2"/>
  <c r="D92" i="2"/>
  <c r="C92" i="2"/>
  <c r="B92" i="3"/>
  <c r="D91" i="3"/>
  <c r="F92" i="3"/>
  <c r="E91" i="3"/>
  <c r="C91" i="3"/>
  <c r="F93" i="2"/>
  <c r="E93" i="2"/>
  <c r="D93" i="2"/>
  <c r="C93" i="2"/>
  <c r="B93" i="3"/>
  <c r="D92" i="3"/>
  <c r="F93" i="3"/>
  <c r="E92" i="3"/>
  <c r="C92" i="3"/>
  <c r="F94" i="2"/>
  <c r="E94" i="2"/>
  <c r="D94" i="2"/>
  <c r="C94" i="2"/>
  <c r="B94" i="3"/>
  <c r="E93" i="3"/>
  <c r="D93" i="3"/>
  <c r="F94" i="3"/>
  <c r="C93" i="3"/>
  <c r="F95" i="2"/>
  <c r="E95" i="2"/>
  <c r="C95" i="2"/>
  <c r="D95" i="2"/>
  <c r="B95" i="3"/>
  <c r="E94" i="3"/>
  <c r="D94" i="3"/>
  <c r="F95" i="3"/>
  <c r="C94" i="3"/>
  <c r="E96" i="2"/>
  <c r="D96" i="2"/>
  <c r="C96" i="2"/>
  <c r="F96" i="2"/>
  <c r="B96" i="3"/>
  <c r="D95" i="3"/>
  <c r="F96" i="3"/>
  <c r="E95" i="3"/>
  <c r="C95" i="3"/>
  <c r="F97" i="2"/>
  <c r="E97" i="2"/>
  <c r="D97" i="2"/>
  <c r="C97" i="2"/>
  <c r="B97" i="3"/>
  <c r="E96" i="3"/>
  <c r="D96" i="3"/>
  <c r="F97" i="3"/>
  <c r="C96" i="3"/>
  <c r="E98" i="2"/>
  <c r="D98" i="2"/>
  <c r="C98" i="2"/>
  <c r="F98" i="2"/>
  <c r="B98" i="3"/>
  <c r="D97" i="3"/>
  <c r="F98" i="3"/>
  <c r="E97" i="3"/>
  <c r="C97" i="3"/>
  <c r="F99" i="2"/>
  <c r="E99" i="2"/>
  <c r="D99" i="2"/>
  <c r="C99" i="2"/>
  <c r="B99" i="3"/>
  <c r="D98" i="3"/>
  <c r="F99" i="3"/>
  <c r="E98" i="3"/>
  <c r="C98" i="3"/>
  <c r="F100" i="2"/>
  <c r="E100" i="2"/>
  <c r="D100" i="2"/>
  <c r="C100" i="2"/>
  <c r="B100" i="3"/>
  <c r="D99" i="3"/>
  <c r="F100" i="3"/>
  <c r="E99" i="3"/>
  <c r="C99" i="3"/>
  <c r="D101" i="2"/>
  <c r="E101" i="2"/>
  <c r="C101" i="2"/>
  <c r="F101" i="2"/>
  <c r="B101" i="3"/>
  <c r="D100" i="3"/>
  <c r="F101" i="3"/>
  <c r="E100" i="3"/>
  <c r="C100" i="3"/>
  <c r="F102" i="2"/>
  <c r="E102" i="2"/>
  <c r="D102" i="2"/>
  <c r="C102" i="2"/>
  <c r="B102" i="3"/>
  <c r="E101" i="3"/>
  <c r="D101" i="3"/>
  <c r="F102" i="3"/>
  <c r="C101" i="3"/>
  <c r="E103" i="2"/>
  <c r="C103" i="2"/>
  <c r="D103" i="2"/>
  <c r="F103" i="2"/>
  <c r="B103" i="3"/>
  <c r="D102" i="3"/>
  <c r="F103" i="3"/>
  <c r="C102" i="3"/>
  <c r="F104" i="2"/>
  <c r="E104" i="2"/>
  <c r="D104" i="2"/>
  <c r="C104" i="2"/>
  <c r="E102" i="3"/>
  <c r="B104" i="3"/>
  <c r="E103" i="3"/>
  <c r="C103" i="3"/>
  <c r="D105" i="2"/>
  <c r="C105" i="2"/>
  <c r="E105" i="2"/>
  <c r="F105" i="2"/>
  <c r="D103" i="3"/>
  <c r="F104" i="3"/>
  <c r="B105" i="3"/>
  <c r="E104" i="3"/>
  <c r="D104" i="3"/>
  <c r="C104" i="3"/>
  <c r="F106" i="2"/>
  <c r="E106" i="2"/>
  <c r="D106" i="2"/>
  <c r="C106" i="2"/>
  <c r="F105" i="3"/>
  <c r="B106" i="3"/>
  <c r="D105" i="3"/>
  <c r="F106" i="3"/>
  <c r="E105" i="3"/>
  <c r="C105" i="3"/>
  <c r="E107" i="2"/>
  <c r="C107" i="2"/>
  <c r="D107" i="2"/>
  <c r="F107" i="2"/>
  <c r="B107" i="3"/>
  <c r="E106" i="3"/>
  <c r="D106" i="3"/>
  <c r="F107" i="3"/>
  <c r="C106" i="3"/>
  <c r="F108" i="2"/>
  <c r="E108" i="2"/>
  <c r="D108" i="2"/>
  <c r="C108" i="2"/>
  <c r="B108" i="3"/>
  <c r="E107" i="3"/>
  <c r="C107" i="3"/>
  <c r="E109" i="2"/>
  <c r="D109" i="2"/>
  <c r="C109" i="2"/>
  <c r="F109" i="2"/>
  <c r="D107" i="3"/>
  <c r="F108" i="3"/>
  <c r="B109" i="3"/>
  <c r="D108" i="3"/>
  <c r="C108" i="3"/>
  <c r="F110" i="2"/>
  <c r="E110" i="2"/>
  <c r="D110" i="2"/>
  <c r="C110" i="2"/>
  <c r="F109" i="3"/>
  <c r="B110" i="3"/>
  <c r="E109" i="3"/>
  <c r="C109" i="3"/>
  <c r="E108" i="3"/>
  <c r="E111" i="2"/>
  <c r="C111" i="2"/>
  <c r="D111" i="2"/>
  <c r="F111" i="2"/>
  <c r="D109" i="3"/>
  <c r="F110" i="3"/>
  <c r="B111" i="3"/>
  <c r="D110" i="3"/>
  <c r="E110" i="3"/>
  <c r="C110" i="3"/>
  <c r="F112" i="2"/>
  <c r="E112" i="2"/>
  <c r="D112" i="2"/>
  <c r="C112" i="2"/>
  <c r="F111" i="3"/>
  <c r="B112" i="3"/>
  <c r="D111" i="3"/>
  <c r="F112" i="3"/>
  <c r="E111" i="3"/>
  <c r="C111" i="3"/>
  <c r="E113" i="2"/>
  <c r="D113" i="2"/>
  <c r="C113" i="2"/>
  <c r="F113" i="2"/>
  <c r="B113" i="3"/>
  <c r="D112" i="3"/>
  <c r="F113" i="3"/>
  <c r="E112" i="3"/>
  <c r="C112" i="3"/>
  <c r="F114" i="2"/>
  <c r="E114" i="2"/>
  <c r="D114" i="2"/>
  <c r="C114" i="2"/>
  <c r="B114" i="3"/>
  <c r="D113" i="3"/>
  <c r="F114" i="3"/>
  <c r="E113" i="3"/>
  <c r="C113" i="3"/>
  <c r="E115" i="2"/>
  <c r="D115" i="2"/>
  <c r="C115" i="2"/>
  <c r="F115" i="2"/>
  <c r="B115" i="3"/>
  <c r="E114" i="3"/>
  <c r="C114" i="3"/>
  <c r="F116" i="2"/>
  <c r="E116" i="2"/>
  <c r="D116" i="2"/>
  <c r="C116" i="2"/>
  <c r="B116" i="3"/>
  <c r="E115" i="3"/>
  <c r="D114" i="3"/>
  <c r="F115" i="3"/>
  <c r="C115" i="3"/>
  <c r="D117" i="2"/>
  <c r="E117" i="2"/>
  <c r="C117" i="2"/>
  <c r="F117" i="2"/>
  <c r="B117" i="3"/>
  <c r="E116" i="3"/>
  <c r="D115" i="3"/>
  <c r="F116" i="3"/>
  <c r="C116" i="3"/>
  <c r="F118" i="2"/>
  <c r="E118" i="2"/>
  <c r="D118" i="2"/>
  <c r="C118" i="2"/>
  <c r="B118" i="3"/>
  <c r="E117" i="3"/>
  <c r="D116" i="3"/>
  <c r="F117" i="3"/>
  <c r="C117" i="3"/>
  <c r="E119" i="2"/>
  <c r="C119" i="2"/>
  <c r="D119" i="2"/>
  <c r="F119" i="2"/>
  <c r="B119" i="3"/>
  <c r="E118" i="3"/>
  <c r="D117" i="3"/>
  <c r="F118" i="3"/>
  <c r="C118" i="3"/>
  <c r="F120" i="2"/>
  <c r="E120" i="2"/>
  <c r="D120" i="2"/>
  <c r="F121" i="2"/>
  <c r="C120" i="2"/>
  <c r="B120" i="3"/>
  <c r="E119" i="3"/>
  <c r="D118" i="3"/>
  <c r="F119" i="3"/>
  <c r="C119" i="3"/>
  <c r="D121" i="2"/>
  <c r="E121" i="2"/>
  <c r="C121" i="2"/>
  <c r="B121" i="3"/>
  <c r="D119" i="3"/>
  <c r="F120" i="3"/>
  <c r="E120" i="3"/>
  <c r="C120" i="3"/>
  <c r="E122" i="2"/>
  <c r="D122" i="2"/>
  <c r="C122" i="2"/>
  <c r="F122" i="2"/>
  <c r="B122" i="3"/>
  <c r="E121" i="3"/>
  <c r="D120" i="3"/>
  <c r="F121" i="3"/>
  <c r="C121" i="3"/>
  <c r="F123" i="2"/>
  <c r="E123" i="2"/>
  <c r="C123" i="2"/>
  <c r="D123" i="2"/>
  <c r="B123" i="3"/>
  <c r="E122" i="3"/>
  <c r="D121" i="3"/>
  <c r="F122" i="3"/>
  <c r="C122" i="3"/>
  <c r="E124" i="2"/>
  <c r="D124" i="2"/>
  <c r="C124" i="2"/>
  <c r="F124" i="2"/>
  <c r="B124" i="3"/>
  <c r="D122" i="3"/>
  <c r="F123" i="3"/>
  <c r="C123" i="3"/>
  <c r="I5" i="2"/>
  <c r="E123" i="3"/>
  <c r="B125" i="3"/>
  <c r="D123" i="3"/>
  <c r="F124" i="3"/>
  <c r="C124" i="3"/>
  <c r="C127" i="3"/>
  <c r="C131" i="3"/>
  <c r="C135" i="3"/>
  <c r="C139" i="3"/>
  <c r="C143" i="3"/>
  <c r="C147" i="3"/>
  <c r="C151" i="3"/>
  <c r="C155" i="3"/>
  <c r="D364" i="3"/>
  <c r="E364" i="3"/>
  <c r="C364" i="3"/>
  <c r="C128" i="3"/>
  <c r="C132" i="3"/>
  <c r="C136" i="3"/>
  <c r="C140" i="3"/>
  <c r="C144" i="3"/>
  <c r="C148" i="3"/>
  <c r="C152" i="3"/>
  <c r="C156" i="3"/>
  <c r="C160" i="3"/>
  <c r="C164" i="3"/>
  <c r="C168" i="3"/>
  <c r="C172" i="3"/>
  <c r="C176" i="3"/>
  <c r="C180" i="3"/>
  <c r="C184" i="3"/>
  <c r="C188" i="3"/>
  <c r="C192" i="3"/>
  <c r="C196" i="3"/>
  <c r="C200" i="3"/>
  <c r="C204" i="3"/>
  <c r="C208" i="3"/>
  <c r="C212" i="3"/>
  <c r="C216" i="3"/>
  <c r="C220" i="3"/>
  <c r="C129" i="3"/>
  <c r="C133" i="3"/>
  <c r="C137" i="3"/>
  <c r="C141" i="3"/>
  <c r="C145" i="3"/>
  <c r="C149" i="3"/>
  <c r="C153" i="3"/>
  <c r="C157" i="3"/>
  <c r="C161" i="3"/>
  <c r="C165" i="3"/>
  <c r="C169" i="3"/>
  <c r="C173" i="3"/>
  <c r="C177" i="3"/>
  <c r="C181" i="3"/>
  <c r="C185" i="3"/>
  <c r="C189" i="3"/>
  <c r="C193" i="3"/>
  <c r="C197" i="3"/>
  <c r="C134" i="3"/>
  <c r="C150" i="3"/>
  <c r="C162" i="3"/>
  <c r="C170" i="3"/>
  <c r="C178" i="3"/>
  <c r="C186" i="3"/>
  <c r="C194" i="3"/>
  <c r="C201" i="3"/>
  <c r="C206" i="3"/>
  <c r="C211" i="3"/>
  <c r="C217" i="3"/>
  <c r="C222" i="3"/>
  <c r="C226" i="3"/>
  <c r="C230" i="3"/>
  <c r="C234" i="3"/>
  <c r="C238" i="3"/>
  <c r="C242" i="3"/>
  <c r="C246" i="3"/>
  <c r="C250" i="3"/>
  <c r="C254" i="3"/>
  <c r="C258" i="3"/>
  <c r="C262" i="3"/>
  <c r="C266" i="3"/>
  <c r="C270" i="3"/>
  <c r="C274" i="3"/>
  <c r="C278" i="3"/>
  <c r="C282" i="3"/>
  <c r="C286" i="3"/>
  <c r="C290" i="3"/>
  <c r="C294" i="3"/>
  <c r="C298" i="3"/>
  <c r="C302" i="3"/>
  <c r="C306" i="3"/>
  <c r="C310" i="3"/>
  <c r="C314" i="3"/>
  <c r="C318" i="3"/>
  <c r="C322" i="3"/>
  <c r="C326" i="3"/>
  <c r="C330" i="3"/>
  <c r="C334" i="3"/>
  <c r="C338" i="3"/>
  <c r="C342" i="3"/>
  <c r="C346" i="3"/>
  <c r="C350" i="3"/>
  <c r="C354" i="3"/>
  <c r="C358" i="3"/>
  <c r="C362" i="3"/>
  <c r="C159" i="3"/>
  <c r="C163" i="3"/>
  <c r="C167" i="3"/>
  <c r="C138" i="3"/>
  <c r="C154" i="3"/>
  <c r="C171" i="3"/>
  <c r="C179" i="3"/>
  <c r="C187" i="3"/>
  <c r="C195" i="3"/>
  <c r="C202" i="3"/>
  <c r="C207" i="3"/>
  <c r="C213" i="3"/>
  <c r="C218" i="3"/>
  <c r="C223" i="3"/>
  <c r="C227" i="3"/>
  <c r="C231" i="3"/>
  <c r="C235" i="3"/>
  <c r="C239" i="3"/>
  <c r="C243" i="3"/>
  <c r="C247" i="3"/>
  <c r="C251" i="3"/>
  <c r="C255" i="3"/>
  <c r="C259" i="3"/>
  <c r="C263" i="3"/>
  <c r="C267" i="3"/>
  <c r="C271" i="3"/>
  <c r="C275" i="3"/>
  <c r="C279" i="3"/>
  <c r="C283" i="3"/>
  <c r="C287" i="3"/>
  <c r="C291" i="3"/>
  <c r="C295" i="3"/>
  <c r="C299" i="3"/>
  <c r="C303" i="3"/>
  <c r="C307" i="3"/>
  <c r="C311" i="3"/>
  <c r="C315" i="3"/>
  <c r="C319" i="3"/>
  <c r="C323" i="3"/>
  <c r="C327" i="3"/>
  <c r="C331" i="3"/>
  <c r="C335" i="3"/>
  <c r="C339" i="3"/>
  <c r="C343" i="3"/>
  <c r="C347" i="3"/>
  <c r="C351" i="3"/>
  <c r="C355" i="3"/>
  <c r="C359" i="3"/>
  <c r="C363" i="3"/>
  <c r="C126" i="3"/>
  <c r="C130" i="3"/>
  <c r="C142" i="3"/>
  <c r="C146" i="3"/>
  <c r="C158" i="3"/>
  <c r="C166" i="3"/>
  <c r="C174" i="3"/>
  <c r="C182" i="3"/>
  <c r="C190" i="3"/>
  <c r="C198" i="3"/>
  <c r="C203" i="3"/>
  <c r="C209" i="3"/>
  <c r="C214" i="3"/>
  <c r="C219" i="3"/>
  <c r="C224" i="3"/>
  <c r="C228" i="3"/>
  <c r="C232" i="3"/>
  <c r="C236" i="3"/>
  <c r="C240" i="3"/>
  <c r="C244" i="3"/>
  <c r="C248" i="3"/>
  <c r="C252" i="3"/>
  <c r="B126" i="3"/>
  <c r="B127" i="3"/>
  <c r="B128" i="3"/>
  <c r="C256" i="3"/>
  <c r="C260" i="3"/>
  <c r="C264" i="3"/>
  <c r="C268" i="3"/>
  <c r="C272" i="3"/>
  <c r="C276" i="3"/>
  <c r="C280" i="3"/>
  <c r="C284" i="3"/>
  <c r="C288" i="3"/>
  <c r="C292" i="3"/>
  <c r="C296" i="3"/>
  <c r="C300" i="3"/>
  <c r="C304" i="3"/>
  <c r="C308" i="3"/>
  <c r="C312" i="3"/>
  <c r="C316" i="3"/>
  <c r="C320" i="3"/>
  <c r="C324" i="3"/>
  <c r="C328" i="3"/>
  <c r="C332" i="3"/>
  <c r="C336" i="3"/>
  <c r="C340" i="3"/>
  <c r="C344" i="3"/>
  <c r="C348" i="3"/>
  <c r="C352" i="3"/>
  <c r="C356" i="3"/>
  <c r="C360" i="3"/>
  <c r="C199" i="3"/>
  <c r="C221" i="3"/>
  <c r="C237" i="3"/>
  <c r="C253" i="3"/>
  <c r="C269" i="3"/>
  <c r="C285" i="3"/>
  <c r="C301" i="3"/>
  <c r="C317" i="3"/>
  <c r="C333" i="3"/>
  <c r="C349" i="3"/>
  <c r="C175" i="3"/>
  <c r="C183" i="3"/>
  <c r="C191" i="3"/>
  <c r="C205" i="3"/>
  <c r="C215" i="3"/>
  <c r="C225" i="3"/>
  <c r="C229" i="3"/>
  <c r="C233" i="3"/>
  <c r="C241" i="3"/>
  <c r="C245" i="3"/>
  <c r="C249" i="3"/>
  <c r="C257" i="3"/>
  <c r="C261" i="3"/>
  <c r="C265" i="3"/>
  <c r="C273" i="3"/>
  <c r="C277" i="3"/>
  <c r="C281" i="3"/>
  <c r="C289" i="3"/>
  <c r="C293" i="3"/>
  <c r="C305" i="3"/>
  <c r="C321" i="3"/>
  <c r="C337" i="3"/>
  <c r="C353" i="3"/>
  <c r="C210" i="3"/>
  <c r="C309" i="3"/>
  <c r="C325" i="3"/>
  <c r="C341" i="3"/>
  <c r="C357" i="3"/>
  <c r="C345" i="3"/>
  <c r="C297" i="3"/>
  <c r="C313" i="3"/>
  <c r="C329" i="3"/>
  <c r="C361" i="3"/>
  <c r="D125" i="3"/>
  <c r="C125" i="3"/>
  <c r="E125" i="3"/>
  <c r="E127" i="3"/>
  <c r="D127" i="3"/>
  <c r="D126" i="3"/>
  <c r="B129" i="3"/>
  <c r="E126" i="3"/>
  <c r="E124" i="3"/>
  <c r="D124" i="3"/>
  <c r="F125" i="3"/>
  <c r="F126" i="3"/>
  <c r="F127" i="3"/>
  <c r="F128" i="3"/>
  <c r="C126" i="2"/>
  <c r="D126" i="2"/>
  <c r="E126" i="2"/>
  <c r="E125" i="2"/>
  <c r="D125" i="2"/>
  <c r="C125" i="2"/>
  <c r="F125" i="2"/>
  <c r="D128" i="3"/>
  <c r="F129" i="3"/>
  <c r="E128" i="3"/>
  <c r="B130" i="3"/>
  <c r="F126" i="2"/>
  <c r="F127" i="2"/>
  <c r="D127" i="2"/>
  <c r="C127" i="2"/>
  <c r="E127" i="2"/>
  <c r="D129" i="3"/>
  <c r="F130" i="3"/>
  <c r="E129" i="3"/>
  <c r="B131" i="3"/>
  <c r="E128" i="2"/>
  <c r="F128" i="2"/>
  <c r="D128" i="2"/>
  <c r="C128" i="2"/>
  <c r="B132" i="3"/>
  <c r="D130" i="3"/>
  <c r="F131" i="3"/>
  <c r="E130" i="3"/>
  <c r="C129" i="2"/>
  <c r="E129" i="2"/>
  <c r="F129" i="2"/>
  <c r="D129" i="2"/>
  <c r="E131" i="3"/>
  <c r="D131" i="3"/>
  <c r="F132" i="3"/>
  <c r="B133" i="3"/>
  <c r="F130" i="2"/>
  <c r="D130" i="2"/>
  <c r="C130" i="2"/>
  <c r="E130" i="2"/>
  <c r="B134" i="3"/>
  <c r="D132" i="3"/>
  <c r="F133" i="3"/>
  <c r="E132" i="3"/>
  <c r="D131" i="2"/>
  <c r="F131" i="2"/>
  <c r="E131" i="2"/>
  <c r="C131" i="2"/>
  <c r="D133" i="3"/>
  <c r="F134" i="3"/>
  <c r="B135" i="3"/>
  <c r="E133" i="3"/>
  <c r="D132" i="2"/>
  <c r="E132" i="2"/>
  <c r="C132" i="2"/>
  <c r="F132" i="2"/>
  <c r="D134" i="3"/>
  <c r="F135" i="3"/>
  <c r="B136" i="3"/>
  <c r="E134" i="3"/>
  <c r="D133" i="2"/>
  <c r="E133" i="2"/>
  <c r="C133" i="2"/>
  <c r="F133" i="2"/>
  <c r="E135" i="3"/>
  <c r="D135" i="3"/>
  <c r="F136" i="3"/>
  <c r="B137" i="3"/>
  <c r="C134" i="2"/>
  <c r="E134" i="2"/>
  <c r="D134" i="2"/>
  <c r="F134" i="2"/>
  <c r="D136" i="3"/>
  <c r="F137" i="3"/>
  <c r="E136" i="3"/>
  <c r="B138" i="3"/>
  <c r="D135" i="2"/>
  <c r="F135" i="2"/>
  <c r="E135" i="2"/>
  <c r="C135" i="2"/>
  <c r="D137" i="3"/>
  <c r="F138" i="3"/>
  <c r="B139" i="3"/>
  <c r="E137" i="3"/>
  <c r="F136" i="2"/>
  <c r="C136" i="2"/>
  <c r="D136" i="2"/>
  <c r="E136" i="2"/>
  <c r="B140" i="3"/>
  <c r="D138" i="3"/>
  <c r="F139" i="3"/>
  <c r="E138" i="3"/>
  <c r="D137" i="2"/>
  <c r="F137" i="2"/>
  <c r="E137" i="2"/>
  <c r="C137" i="2"/>
  <c r="E139" i="3"/>
  <c r="D139" i="3"/>
  <c r="F140" i="3"/>
  <c r="B141" i="3"/>
  <c r="F138" i="2"/>
  <c r="E138" i="2"/>
  <c r="C138" i="2"/>
  <c r="D138" i="2"/>
  <c r="D140" i="3"/>
  <c r="F141" i="3"/>
  <c r="E140" i="3"/>
  <c r="B142" i="3"/>
  <c r="C139" i="2"/>
  <c r="E139" i="2"/>
  <c r="D139" i="2"/>
  <c r="F139" i="2"/>
  <c r="D141" i="3"/>
  <c r="F142" i="3"/>
  <c r="B143" i="3"/>
  <c r="E141" i="3"/>
  <c r="F140" i="2"/>
  <c r="D140" i="2"/>
  <c r="C140" i="2"/>
  <c r="E140" i="2"/>
  <c r="B144" i="3"/>
  <c r="E142" i="3"/>
  <c r="D142" i="3"/>
  <c r="F143" i="3"/>
  <c r="F141" i="2"/>
  <c r="D141" i="2"/>
  <c r="E141" i="2"/>
  <c r="C141" i="2"/>
  <c r="E143" i="3"/>
  <c r="B145" i="3"/>
  <c r="D143" i="3"/>
  <c r="F144" i="3"/>
  <c r="C142" i="2"/>
  <c r="E142" i="2"/>
  <c r="D142" i="2"/>
  <c r="F142" i="2"/>
  <c r="D144" i="3"/>
  <c r="F145" i="3"/>
  <c r="E144" i="3"/>
  <c r="B146" i="3"/>
  <c r="E143" i="2"/>
  <c r="D143" i="2"/>
  <c r="C143" i="2"/>
  <c r="F143" i="2"/>
  <c r="D145" i="3"/>
  <c r="F146" i="3"/>
  <c r="E145" i="3"/>
  <c r="B147" i="3"/>
  <c r="D144" i="2"/>
  <c r="C144" i="2"/>
  <c r="F144" i="2"/>
  <c r="E144" i="2"/>
  <c r="D146" i="3"/>
  <c r="F147" i="3"/>
  <c r="B148" i="3"/>
  <c r="E146" i="3"/>
  <c r="F145" i="2"/>
  <c r="E145" i="2"/>
  <c r="D145" i="2"/>
  <c r="C145" i="2"/>
  <c r="B149" i="3"/>
  <c r="E147" i="3"/>
  <c r="D147" i="3"/>
  <c r="F148" i="3"/>
  <c r="D146" i="2"/>
  <c r="C146" i="2"/>
  <c r="E146" i="2"/>
  <c r="F146" i="2"/>
  <c r="D148" i="3"/>
  <c r="F149" i="3"/>
  <c r="E148" i="3"/>
  <c r="B150" i="3"/>
  <c r="D147" i="2"/>
  <c r="E147" i="2"/>
  <c r="F147" i="2"/>
  <c r="C147" i="2"/>
  <c r="D149" i="3"/>
  <c r="F150" i="3"/>
  <c r="E149" i="3"/>
  <c r="B151" i="3"/>
  <c r="E148" i="2"/>
  <c r="D148" i="2"/>
  <c r="F148" i="2"/>
  <c r="C148" i="2"/>
  <c r="D150" i="3"/>
  <c r="F151" i="3"/>
  <c r="E150" i="3"/>
  <c r="B152" i="3"/>
  <c r="F149" i="2"/>
  <c r="D149" i="2"/>
  <c r="E149" i="2"/>
  <c r="C149" i="2"/>
  <c r="E151" i="3"/>
  <c r="D151" i="3"/>
  <c r="F152" i="3"/>
  <c r="B153" i="3"/>
  <c r="C150" i="2"/>
  <c r="E150" i="2"/>
  <c r="D150" i="2"/>
  <c r="F150" i="2"/>
  <c r="D152" i="3"/>
  <c r="F153" i="3"/>
  <c r="E152" i="3"/>
  <c r="B154" i="3"/>
  <c r="E151" i="2"/>
  <c r="D151" i="2"/>
  <c r="F151" i="2"/>
  <c r="C151" i="2"/>
  <c r="D153" i="3"/>
  <c r="F154" i="3"/>
  <c r="E153" i="3"/>
  <c r="B155" i="3"/>
  <c r="C152" i="2"/>
  <c r="F152" i="2"/>
  <c r="E152" i="2"/>
  <c r="D152" i="2"/>
  <c r="B156" i="3"/>
  <c r="D154" i="3"/>
  <c r="F155" i="3"/>
  <c r="E154" i="3"/>
  <c r="C153" i="2"/>
  <c r="F153" i="2"/>
  <c r="E153" i="2"/>
  <c r="D153" i="2"/>
  <c r="E155" i="3"/>
  <c r="D155" i="3"/>
  <c r="F156" i="3"/>
  <c r="B157" i="3"/>
  <c r="F154" i="2"/>
  <c r="E154" i="2"/>
  <c r="C154" i="2"/>
  <c r="D154" i="2"/>
  <c r="D156" i="3"/>
  <c r="F157" i="3"/>
  <c r="E156" i="3"/>
  <c r="B158" i="3"/>
  <c r="F155" i="2"/>
  <c r="D155" i="2"/>
  <c r="C155" i="2"/>
  <c r="E155" i="2"/>
  <c r="D157" i="3"/>
  <c r="F158" i="3"/>
  <c r="E157" i="3"/>
  <c r="B159" i="3"/>
  <c r="F156" i="2"/>
  <c r="C156" i="2"/>
  <c r="D156" i="2"/>
  <c r="E156" i="2"/>
  <c r="B160" i="3"/>
  <c r="E158" i="3"/>
  <c r="D158" i="3"/>
  <c r="F159" i="3"/>
  <c r="F157" i="2"/>
  <c r="D157" i="2"/>
  <c r="E157" i="2"/>
  <c r="C157" i="2"/>
  <c r="D159" i="3"/>
  <c r="F160" i="3"/>
  <c r="B161" i="3"/>
  <c r="E159" i="3"/>
  <c r="F158" i="2"/>
  <c r="D158" i="2"/>
  <c r="C158" i="2"/>
  <c r="E158" i="2"/>
  <c r="D160" i="3"/>
  <c r="F161" i="3"/>
  <c r="B162" i="3"/>
  <c r="E160" i="3"/>
  <c r="E159" i="2"/>
  <c r="C159" i="2"/>
  <c r="F159" i="2"/>
  <c r="D159" i="2"/>
  <c r="D161" i="3"/>
  <c r="F162" i="3"/>
  <c r="E161" i="3"/>
  <c r="B163" i="3"/>
  <c r="D160" i="2"/>
  <c r="F160" i="2"/>
  <c r="E160" i="2"/>
  <c r="C160" i="2"/>
  <c r="D162" i="3"/>
  <c r="F163" i="3"/>
  <c r="E162" i="3"/>
  <c r="B164" i="3"/>
  <c r="C161" i="2"/>
  <c r="F161" i="2"/>
  <c r="E161" i="2"/>
  <c r="D161" i="2"/>
  <c r="E163" i="3"/>
  <c r="D163" i="3"/>
  <c r="F164" i="3"/>
  <c r="B165" i="3"/>
  <c r="C162" i="2"/>
  <c r="F162" i="2"/>
  <c r="D162" i="2"/>
  <c r="E162" i="2"/>
  <c r="D164" i="3"/>
  <c r="F165" i="3"/>
  <c r="E164" i="3"/>
  <c r="B166" i="3"/>
  <c r="E163" i="2"/>
  <c r="F163" i="2"/>
  <c r="C163" i="2"/>
  <c r="D163" i="2"/>
  <c r="D165" i="3"/>
  <c r="F166" i="3"/>
  <c r="E165" i="3"/>
  <c r="B167" i="3"/>
  <c r="D164" i="2"/>
  <c r="C164" i="2"/>
  <c r="E164" i="2"/>
  <c r="F164" i="2"/>
  <c r="B168" i="3"/>
  <c r="E166" i="3"/>
  <c r="D166" i="3"/>
  <c r="F167" i="3"/>
  <c r="D165" i="2"/>
  <c r="E165" i="2"/>
  <c r="C165" i="2"/>
  <c r="F165" i="2"/>
  <c r="D167" i="3"/>
  <c r="F168" i="3"/>
  <c r="E167" i="3"/>
  <c r="B169" i="3"/>
  <c r="C166" i="2"/>
  <c r="F166" i="2"/>
  <c r="E166" i="2"/>
  <c r="D166" i="2"/>
  <c r="B170" i="3"/>
  <c r="D168" i="3"/>
  <c r="F169" i="3"/>
  <c r="E168" i="3"/>
  <c r="F167" i="2"/>
  <c r="E167" i="2"/>
  <c r="D167" i="2"/>
  <c r="C167" i="2"/>
  <c r="E169" i="3"/>
  <c r="D169" i="3"/>
  <c r="F170" i="3"/>
  <c r="B171" i="3"/>
  <c r="D168" i="2"/>
  <c r="F168" i="2"/>
  <c r="E168" i="2"/>
  <c r="C168" i="2"/>
  <c r="D170" i="3"/>
  <c r="F171" i="3"/>
  <c r="E170" i="3"/>
  <c r="B172" i="3"/>
  <c r="C169" i="2"/>
  <c r="F169" i="2"/>
  <c r="E169" i="2"/>
  <c r="D169" i="2"/>
  <c r="E171" i="3"/>
  <c r="D171" i="3"/>
  <c r="F172" i="3"/>
  <c r="B173" i="3"/>
  <c r="F170" i="2"/>
  <c r="C170" i="2"/>
  <c r="E170" i="2"/>
  <c r="D170" i="2"/>
  <c r="D172" i="3"/>
  <c r="F173" i="3"/>
  <c r="E172" i="3"/>
  <c r="B174" i="3"/>
  <c r="E171" i="2"/>
  <c r="F171" i="2"/>
  <c r="D171" i="2"/>
  <c r="C171" i="2"/>
  <c r="E173" i="3"/>
  <c r="D173" i="3"/>
  <c r="F174" i="3"/>
  <c r="B175" i="3"/>
  <c r="F172" i="2"/>
  <c r="C172" i="2"/>
  <c r="D172" i="2"/>
  <c r="E172" i="2"/>
  <c r="B176" i="3"/>
  <c r="E174" i="3"/>
  <c r="D174" i="3"/>
  <c r="F175" i="3"/>
  <c r="F173" i="2"/>
  <c r="D173" i="2"/>
  <c r="E173" i="2"/>
  <c r="C173" i="2"/>
  <c r="B177" i="3"/>
  <c r="E175" i="3"/>
  <c r="D175" i="3"/>
  <c r="F176" i="3"/>
  <c r="F174" i="2"/>
  <c r="D174" i="2"/>
  <c r="C174" i="2"/>
  <c r="E174" i="2"/>
  <c r="D176" i="3"/>
  <c r="F177" i="3"/>
  <c r="E176" i="3"/>
  <c r="B178" i="3"/>
  <c r="E175" i="2"/>
  <c r="F175" i="2"/>
  <c r="C175" i="2"/>
  <c r="D175" i="2"/>
  <c r="E177" i="3"/>
  <c r="D177" i="3"/>
  <c r="F178" i="3"/>
  <c r="B179" i="3"/>
  <c r="D176" i="2"/>
  <c r="F176" i="2"/>
  <c r="E176" i="2"/>
  <c r="C176" i="2"/>
  <c r="E178" i="3"/>
  <c r="D178" i="3"/>
  <c r="F179" i="3"/>
  <c r="B180" i="3"/>
  <c r="E177" i="2"/>
  <c r="C177" i="2"/>
  <c r="F177" i="2"/>
  <c r="D177" i="2"/>
  <c r="B181" i="3"/>
  <c r="D179" i="3"/>
  <c r="F180" i="3"/>
  <c r="E179" i="3"/>
  <c r="F178" i="2"/>
  <c r="C178" i="2"/>
  <c r="D178" i="2"/>
  <c r="E178" i="2"/>
  <c r="D180" i="3"/>
  <c r="F181" i="3"/>
  <c r="E180" i="3"/>
  <c r="B182" i="3"/>
  <c r="F179" i="2"/>
  <c r="D179" i="2"/>
  <c r="C179" i="2"/>
  <c r="E179" i="2"/>
  <c r="E181" i="3"/>
  <c r="D181" i="3"/>
  <c r="F182" i="3"/>
  <c r="B183" i="3"/>
  <c r="F180" i="2"/>
  <c r="E180" i="2"/>
  <c r="C180" i="2"/>
  <c r="D180" i="2"/>
  <c r="B184" i="3"/>
  <c r="D182" i="3"/>
  <c r="F183" i="3"/>
  <c r="E182" i="3"/>
  <c r="D181" i="2"/>
  <c r="E181" i="2"/>
  <c r="F181" i="2"/>
  <c r="C181" i="2"/>
  <c r="B185" i="3"/>
  <c r="E183" i="3"/>
  <c r="D183" i="3"/>
  <c r="F184" i="3"/>
  <c r="C182" i="2"/>
  <c r="E182" i="2"/>
  <c r="D182" i="2"/>
  <c r="F182" i="2"/>
  <c r="D184" i="3"/>
  <c r="F185" i="3"/>
  <c r="B186" i="3"/>
  <c r="E184" i="3"/>
  <c r="E183" i="2"/>
  <c r="C183" i="2"/>
  <c r="F183" i="2"/>
  <c r="D183" i="2"/>
  <c r="E185" i="3"/>
  <c r="D185" i="3"/>
  <c r="F186" i="3"/>
  <c r="B187" i="3"/>
  <c r="D184" i="2"/>
  <c r="E184" i="2"/>
  <c r="F184" i="2"/>
  <c r="I6" i="2"/>
  <c r="C184" i="2"/>
  <c r="E186" i="3"/>
  <c r="B188" i="3"/>
  <c r="D186" i="3"/>
  <c r="F187" i="3"/>
  <c r="E185" i="2"/>
  <c r="C185" i="2"/>
  <c r="F185" i="2"/>
  <c r="D185" i="2"/>
  <c r="D187" i="3"/>
  <c r="F188" i="3"/>
  <c r="E187" i="3"/>
  <c r="B189" i="3"/>
  <c r="E186" i="2"/>
  <c r="F186" i="2"/>
  <c r="D186" i="2"/>
  <c r="C186" i="2"/>
  <c r="D188" i="3"/>
  <c r="F189" i="3"/>
  <c r="E188" i="3"/>
  <c r="B190" i="3"/>
  <c r="F187" i="2"/>
  <c r="C187" i="2"/>
  <c r="E187" i="2"/>
  <c r="D187" i="2"/>
  <c r="E189" i="3"/>
  <c r="D189" i="3"/>
  <c r="F190" i="3"/>
  <c r="B191" i="3"/>
  <c r="D188" i="2"/>
  <c r="C188" i="2"/>
  <c r="F188" i="2"/>
  <c r="E188" i="2"/>
  <c r="B192" i="3"/>
  <c r="E190" i="3"/>
  <c r="D190" i="3"/>
  <c r="F191" i="3"/>
  <c r="D189" i="2"/>
  <c r="E189" i="2"/>
  <c r="C189" i="2"/>
  <c r="F189" i="2"/>
  <c r="B193" i="3"/>
  <c r="E191" i="3"/>
  <c r="D191" i="3"/>
  <c r="F192" i="3"/>
  <c r="E190" i="2"/>
  <c r="D190" i="2"/>
  <c r="F190" i="2"/>
  <c r="C190" i="2"/>
  <c r="D192" i="3"/>
  <c r="F193" i="3"/>
  <c r="E192" i="3"/>
  <c r="B194" i="3"/>
  <c r="D191" i="2"/>
  <c r="E191" i="2"/>
  <c r="C191" i="2"/>
  <c r="F191" i="2"/>
  <c r="E193" i="3"/>
  <c r="D193" i="3"/>
  <c r="F194" i="3"/>
  <c r="B195" i="3"/>
  <c r="D192" i="2"/>
  <c r="C192" i="2"/>
  <c r="E192" i="2"/>
  <c r="F192" i="2"/>
  <c r="D194" i="3"/>
  <c r="F195" i="3"/>
  <c r="B196" i="3"/>
  <c r="E194" i="3"/>
  <c r="F193" i="2"/>
  <c r="D193" i="2"/>
  <c r="E193" i="2"/>
  <c r="C193" i="2"/>
  <c r="E195" i="3"/>
  <c r="B197" i="3"/>
  <c r="D195" i="3"/>
  <c r="F196" i="3"/>
  <c r="E194" i="2"/>
  <c r="D194" i="2"/>
  <c r="C194" i="2"/>
  <c r="F194" i="2"/>
  <c r="D196" i="3"/>
  <c r="F197" i="3"/>
  <c r="E196" i="3"/>
  <c r="B198" i="3"/>
  <c r="C195" i="2"/>
  <c r="F195" i="2"/>
  <c r="E195" i="2"/>
  <c r="D195" i="2"/>
  <c r="E197" i="3"/>
  <c r="D197" i="3"/>
  <c r="F198" i="3"/>
  <c r="B199" i="3"/>
  <c r="F196" i="2"/>
  <c r="C196" i="2"/>
  <c r="D196" i="2"/>
  <c r="E196" i="2"/>
  <c r="B200" i="3"/>
  <c r="D198" i="3"/>
  <c r="F199" i="3"/>
  <c r="E198" i="3"/>
  <c r="F197" i="2"/>
  <c r="E197" i="2"/>
  <c r="D197" i="2"/>
  <c r="C197" i="2"/>
  <c r="E199" i="3"/>
  <c r="B201" i="3"/>
  <c r="D199" i="3"/>
  <c r="F200" i="3"/>
  <c r="D198" i="2"/>
  <c r="C198" i="2"/>
  <c r="E198" i="2"/>
  <c r="F198" i="2"/>
  <c r="D200" i="3"/>
  <c r="F201" i="3"/>
  <c r="E200" i="3"/>
  <c r="B202" i="3"/>
  <c r="F199" i="2"/>
  <c r="E199" i="2"/>
  <c r="C199" i="2"/>
  <c r="D199" i="2"/>
  <c r="E201" i="3"/>
  <c r="D201" i="3"/>
  <c r="F202" i="3"/>
  <c r="B203" i="3"/>
  <c r="E200" i="2"/>
  <c r="C200" i="2"/>
  <c r="D200" i="2"/>
  <c r="F200" i="2"/>
  <c r="D202" i="3"/>
  <c r="F203" i="3"/>
  <c r="B204" i="3"/>
  <c r="E202" i="3"/>
  <c r="F201" i="2"/>
  <c r="E201" i="2"/>
  <c r="C201" i="2"/>
  <c r="D201" i="2"/>
  <c r="E203" i="3"/>
  <c r="D203" i="3"/>
  <c r="F204" i="3"/>
  <c r="B205" i="3"/>
  <c r="D202" i="2"/>
  <c r="C202" i="2"/>
  <c r="E202" i="2"/>
  <c r="F202" i="2"/>
  <c r="D204" i="3"/>
  <c r="F205" i="3"/>
  <c r="E204" i="3"/>
  <c r="B206" i="3"/>
  <c r="F203" i="2"/>
  <c r="D203" i="2"/>
  <c r="E203" i="2"/>
  <c r="C203" i="2"/>
  <c r="D205" i="3"/>
  <c r="F206" i="3"/>
  <c r="B207" i="3"/>
  <c r="E205" i="3"/>
  <c r="C204" i="2"/>
  <c r="D204" i="2"/>
  <c r="E204" i="2"/>
  <c r="F204" i="2"/>
  <c r="D206" i="3"/>
  <c r="F207" i="3"/>
  <c r="B208" i="3"/>
  <c r="E206" i="3"/>
  <c r="E205" i="2"/>
  <c r="D205" i="2"/>
  <c r="C205" i="2"/>
  <c r="F205" i="2"/>
  <c r="D207" i="3"/>
  <c r="F208" i="3"/>
  <c r="E207" i="3"/>
  <c r="B209" i="3"/>
  <c r="C206" i="2"/>
  <c r="D206" i="2"/>
  <c r="E206" i="2"/>
  <c r="F206" i="2"/>
  <c r="D208" i="3"/>
  <c r="F209" i="3"/>
  <c r="E208" i="3"/>
  <c r="B210" i="3"/>
  <c r="F207" i="2"/>
  <c r="E207" i="2"/>
  <c r="C207" i="2"/>
  <c r="D207" i="2"/>
  <c r="E209" i="3"/>
  <c r="D209" i="3"/>
  <c r="F210" i="3"/>
  <c r="B211" i="3"/>
  <c r="E208" i="2"/>
  <c r="D208" i="2"/>
  <c r="C208" i="2"/>
  <c r="F208" i="2"/>
  <c r="E210" i="3"/>
  <c r="D210" i="3"/>
  <c r="F211" i="3"/>
  <c r="B212" i="3"/>
  <c r="E209" i="2"/>
  <c r="F209" i="2"/>
  <c r="D209" i="2"/>
  <c r="C209" i="2"/>
  <c r="E211" i="3"/>
  <c r="D211" i="3"/>
  <c r="F212" i="3"/>
  <c r="B213" i="3"/>
  <c r="D210" i="2"/>
  <c r="E210" i="2"/>
  <c r="F210" i="2"/>
  <c r="C210" i="2"/>
  <c r="D212" i="3"/>
  <c r="F213" i="3"/>
  <c r="E212" i="3"/>
  <c r="B214" i="3"/>
  <c r="E211" i="2"/>
  <c r="D211" i="2"/>
  <c r="F211" i="2"/>
  <c r="C211" i="2"/>
  <c r="D213" i="3"/>
  <c r="F214" i="3"/>
  <c r="E213" i="3"/>
  <c r="B215" i="3"/>
  <c r="E212" i="2"/>
  <c r="D212" i="2"/>
  <c r="F212" i="2"/>
  <c r="C212" i="2"/>
  <c r="B216" i="3"/>
  <c r="E214" i="3"/>
  <c r="D214" i="3"/>
  <c r="F215" i="3"/>
  <c r="D213" i="2"/>
  <c r="F213" i="2"/>
  <c r="E213" i="2"/>
  <c r="C213" i="2"/>
  <c r="E215" i="3"/>
  <c r="B217" i="3"/>
  <c r="D215" i="3"/>
  <c r="F216" i="3"/>
  <c r="C214" i="2"/>
  <c r="D214" i="2"/>
  <c r="E214" i="2"/>
  <c r="F214" i="2"/>
  <c r="D216" i="3"/>
  <c r="F217" i="3"/>
  <c r="E216" i="3"/>
  <c r="B218" i="3"/>
  <c r="D215" i="2"/>
  <c r="F215" i="2"/>
  <c r="E215" i="2"/>
  <c r="C215" i="2"/>
  <c r="D217" i="3"/>
  <c r="F218" i="3"/>
  <c r="E217" i="3"/>
  <c r="B219" i="3"/>
  <c r="C216" i="2"/>
  <c r="F216" i="2"/>
  <c r="E216" i="2"/>
  <c r="D216" i="2"/>
  <c r="B220" i="3"/>
  <c r="D218" i="3"/>
  <c r="F219" i="3"/>
  <c r="E218" i="3"/>
  <c r="D217" i="2"/>
  <c r="E217" i="2"/>
  <c r="F217" i="2"/>
  <c r="C217" i="2"/>
  <c r="E219" i="3"/>
  <c r="D219" i="3"/>
  <c r="F220" i="3"/>
  <c r="B221" i="3"/>
  <c r="F218" i="2"/>
  <c r="E218" i="2"/>
  <c r="C218" i="2"/>
  <c r="D218" i="2"/>
  <c r="D220" i="3"/>
  <c r="F221" i="3"/>
  <c r="E220" i="3"/>
  <c r="B222" i="3"/>
  <c r="F219" i="2"/>
  <c r="D219" i="2"/>
  <c r="E219" i="2"/>
  <c r="C219" i="2"/>
  <c r="B223" i="3"/>
  <c r="E221" i="3"/>
  <c r="D221" i="3"/>
  <c r="F222" i="3"/>
  <c r="F220" i="2"/>
  <c r="E220" i="2"/>
  <c r="C220" i="2"/>
  <c r="D220" i="2"/>
  <c r="D222" i="3"/>
  <c r="F223" i="3"/>
  <c r="E222" i="3"/>
  <c r="B224" i="3"/>
  <c r="D221" i="2"/>
  <c r="F221" i="2"/>
  <c r="E221" i="2"/>
  <c r="C221" i="2"/>
  <c r="E223" i="3"/>
  <c r="D223" i="3"/>
  <c r="F224" i="3"/>
  <c r="B225" i="3"/>
  <c r="C222" i="2"/>
  <c r="D222" i="2"/>
  <c r="E222" i="2"/>
  <c r="F222" i="2"/>
  <c r="B226" i="3"/>
  <c r="E224" i="3"/>
  <c r="D224" i="3"/>
  <c r="F225" i="3"/>
  <c r="D223" i="2"/>
  <c r="F223" i="2"/>
  <c r="E223" i="2"/>
  <c r="C223" i="2"/>
  <c r="B227" i="3"/>
  <c r="E225" i="3"/>
  <c r="D225" i="3"/>
  <c r="F226" i="3"/>
  <c r="F224" i="2"/>
  <c r="E224" i="2"/>
  <c r="D224" i="2"/>
  <c r="C224" i="2"/>
  <c r="E226" i="3"/>
  <c r="D226" i="3"/>
  <c r="F227" i="3"/>
  <c r="B228" i="3"/>
  <c r="D225" i="2"/>
  <c r="E225" i="2"/>
  <c r="F225" i="2"/>
  <c r="C225" i="2"/>
  <c r="B229" i="3"/>
  <c r="D227" i="3"/>
  <c r="F228" i="3"/>
  <c r="E227" i="3"/>
  <c r="D226" i="2"/>
  <c r="C226" i="2"/>
  <c r="E226" i="2"/>
  <c r="F226" i="2"/>
  <c r="D228" i="3"/>
  <c r="F229" i="3"/>
  <c r="B230" i="3"/>
  <c r="E228" i="3"/>
  <c r="C227" i="2"/>
  <c r="D227" i="2"/>
  <c r="E227" i="2"/>
  <c r="F227" i="2"/>
  <c r="D229" i="3"/>
  <c r="F230" i="3"/>
  <c r="B231" i="3"/>
  <c r="E229" i="3"/>
  <c r="F228" i="2"/>
  <c r="E228" i="2"/>
  <c r="C228" i="2"/>
  <c r="D228" i="2"/>
  <c r="D230" i="3"/>
  <c r="F231" i="3"/>
  <c r="E230" i="3"/>
  <c r="B232" i="3"/>
  <c r="C229" i="2"/>
  <c r="F229" i="2"/>
  <c r="E229" i="2"/>
  <c r="D229" i="2"/>
  <c r="D231" i="3"/>
  <c r="F232" i="3"/>
  <c r="E231" i="3"/>
  <c r="B233" i="3"/>
  <c r="E230" i="2"/>
  <c r="D230" i="2"/>
  <c r="C230" i="2"/>
  <c r="F230" i="2"/>
  <c r="B234" i="3"/>
  <c r="E232" i="3"/>
  <c r="D232" i="3"/>
  <c r="F233" i="3"/>
  <c r="F231" i="2"/>
  <c r="C231" i="2"/>
  <c r="E231" i="2"/>
  <c r="D231" i="2"/>
  <c r="D233" i="3"/>
  <c r="F234" i="3"/>
  <c r="B235" i="3"/>
  <c r="E233" i="3"/>
  <c r="D232" i="2"/>
  <c r="C232" i="2"/>
  <c r="E232" i="2"/>
  <c r="F232" i="2"/>
  <c r="E234" i="3"/>
  <c r="D234" i="3"/>
  <c r="F235" i="3"/>
  <c r="B236" i="3"/>
  <c r="E233" i="2"/>
  <c r="D233" i="2"/>
  <c r="F233" i="2"/>
  <c r="C233" i="2"/>
  <c r="E235" i="3"/>
  <c r="D235" i="3"/>
  <c r="F236" i="3"/>
  <c r="B237" i="3"/>
  <c r="D234" i="2"/>
  <c r="C234" i="2"/>
  <c r="F234" i="2"/>
  <c r="E234" i="2"/>
  <c r="E236" i="3"/>
  <c r="B238" i="3"/>
  <c r="D236" i="3"/>
  <c r="F237" i="3"/>
  <c r="D235" i="2"/>
  <c r="F235" i="2"/>
  <c r="E235" i="2"/>
  <c r="C235" i="2"/>
  <c r="B239" i="3"/>
  <c r="E237" i="3"/>
  <c r="D237" i="3"/>
  <c r="F238" i="3"/>
  <c r="C236" i="2"/>
  <c r="D236" i="2"/>
  <c r="E236" i="2"/>
  <c r="F236" i="2"/>
  <c r="D238" i="3"/>
  <c r="F239" i="3"/>
  <c r="E238" i="3"/>
  <c r="B240" i="3"/>
  <c r="F237" i="2"/>
  <c r="E237" i="2"/>
  <c r="C237" i="2"/>
  <c r="D237" i="2"/>
  <c r="D239" i="3"/>
  <c r="F240" i="3"/>
  <c r="B241" i="3"/>
  <c r="E239" i="3"/>
  <c r="D238" i="2"/>
  <c r="C238" i="2"/>
  <c r="F238" i="2"/>
  <c r="E238" i="2"/>
  <c r="D240" i="3"/>
  <c r="F241" i="3"/>
  <c r="B242" i="3"/>
  <c r="E240" i="3"/>
  <c r="F239" i="2"/>
  <c r="D239" i="2"/>
  <c r="E239" i="2"/>
  <c r="C239" i="2"/>
  <c r="E241" i="3"/>
  <c r="D241" i="3"/>
  <c r="F242" i="3"/>
  <c r="B243" i="3"/>
  <c r="C240" i="2"/>
  <c r="E240" i="2"/>
  <c r="F240" i="2"/>
  <c r="D240" i="2"/>
  <c r="D242" i="3"/>
  <c r="F243" i="3"/>
  <c r="E242" i="3"/>
  <c r="B244" i="3"/>
  <c r="E241" i="2"/>
  <c r="C241" i="2"/>
  <c r="D241" i="2"/>
  <c r="F241" i="2"/>
  <c r="D243" i="3"/>
  <c r="F244" i="3"/>
  <c r="E243" i="3"/>
  <c r="B245" i="3"/>
  <c r="E242" i="2"/>
  <c r="C242" i="2"/>
  <c r="D242" i="2"/>
  <c r="F242" i="2"/>
  <c r="B246" i="3"/>
  <c r="D244" i="3"/>
  <c r="F245" i="3"/>
  <c r="E244" i="3"/>
  <c r="F243" i="2"/>
  <c r="E243" i="2"/>
  <c r="D243" i="2"/>
  <c r="C243" i="2"/>
  <c r="E245" i="3"/>
  <c r="B247" i="3"/>
  <c r="D245" i="3"/>
  <c r="F246" i="3"/>
  <c r="C244" i="2"/>
  <c r="E244" i="2"/>
  <c r="D244" i="2"/>
  <c r="F244" i="2"/>
  <c r="I7" i="2"/>
  <c r="D246" i="3"/>
  <c r="F247" i="3"/>
  <c r="E246" i="3"/>
  <c r="B248" i="3"/>
  <c r="F245" i="2"/>
  <c r="C245" i="2"/>
  <c r="E245" i="2"/>
  <c r="D245" i="2"/>
  <c r="E247" i="3"/>
  <c r="D247" i="3"/>
  <c r="F248" i="3"/>
  <c r="B249" i="3"/>
  <c r="C246" i="2"/>
  <c r="E246" i="2"/>
  <c r="F246" i="2"/>
  <c r="D246" i="2"/>
  <c r="B250" i="3"/>
  <c r="D248" i="3"/>
  <c r="F249" i="3"/>
  <c r="E248" i="3"/>
  <c r="F247" i="2"/>
  <c r="D247" i="2"/>
  <c r="E247" i="2"/>
  <c r="C247" i="2"/>
  <c r="E249" i="3"/>
  <c r="B251" i="3"/>
  <c r="D249" i="3"/>
  <c r="F250" i="3"/>
  <c r="C248" i="2"/>
  <c r="E248" i="2"/>
  <c r="F248" i="2"/>
  <c r="D248" i="2"/>
  <c r="E250" i="3"/>
  <c r="D250" i="3"/>
  <c r="F251" i="3"/>
  <c r="B252" i="3"/>
  <c r="E249" i="2"/>
  <c r="D249" i="2"/>
  <c r="C249" i="2"/>
  <c r="F249" i="2"/>
  <c r="D251" i="3"/>
  <c r="F252" i="3"/>
  <c r="E251" i="3"/>
  <c r="B253" i="3"/>
  <c r="F250" i="2"/>
  <c r="C250" i="2"/>
  <c r="D250" i="2"/>
  <c r="E250" i="2"/>
  <c r="B254" i="3"/>
  <c r="E252" i="3"/>
  <c r="D252" i="3"/>
  <c r="F253" i="3"/>
  <c r="C251" i="2"/>
  <c r="F251" i="2"/>
  <c r="D251" i="2"/>
  <c r="E251" i="2"/>
  <c r="D253" i="3"/>
  <c r="F254" i="3"/>
  <c r="B255" i="3"/>
  <c r="E253" i="3"/>
  <c r="E252" i="2"/>
  <c r="C252" i="2"/>
  <c r="F252" i="2"/>
  <c r="D252" i="2"/>
  <c r="D254" i="3"/>
  <c r="F255" i="3"/>
  <c r="E254" i="3"/>
  <c r="B256" i="3"/>
  <c r="C253" i="2"/>
  <c r="D253" i="2"/>
  <c r="E253" i="2"/>
  <c r="F253" i="2"/>
  <c r="E255" i="3"/>
  <c r="D255" i="3"/>
  <c r="F256" i="3"/>
  <c r="B257" i="3"/>
  <c r="E254" i="2"/>
  <c r="D254" i="2"/>
  <c r="C254" i="2"/>
  <c r="F254" i="2"/>
  <c r="D256" i="3"/>
  <c r="F257" i="3"/>
  <c r="B258" i="3"/>
  <c r="E256" i="3"/>
  <c r="C255" i="2"/>
  <c r="F255" i="2"/>
  <c r="D255" i="2"/>
  <c r="E255" i="2"/>
  <c r="B259" i="3"/>
  <c r="D257" i="3"/>
  <c r="F258" i="3"/>
  <c r="E257" i="3"/>
  <c r="C256" i="2"/>
  <c r="F256" i="2"/>
  <c r="E256" i="2"/>
  <c r="D256" i="2"/>
  <c r="E258" i="3"/>
  <c r="D258" i="3"/>
  <c r="F259" i="3"/>
  <c r="B260" i="3"/>
  <c r="D257" i="2"/>
  <c r="C257" i="2"/>
  <c r="F257" i="2"/>
  <c r="E257" i="2"/>
  <c r="D259" i="3"/>
  <c r="F260" i="3"/>
  <c r="E259" i="3"/>
  <c r="B261" i="3"/>
  <c r="E258" i="2"/>
  <c r="D258" i="2"/>
  <c r="F258" i="2"/>
  <c r="C258" i="2"/>
  <c r="E260" i="3"/>
  <c r="B262" i="3"/>
  <c r="D260" i="3"/>
  <c r="F261" i="3"/>
  <c r="F259" i="2"/>
  <c r="E259" i="2"/>
  <c r="C259" i="2"/>
  <c r="D259" i="2"/>
  <c r="E261" i="3"/>
  <c r="B263" i="3"/>
  <c r="D261" i="3"/>
  <c r="F262" i="3"/>
  <c r="C260" i="2"/>
  <c r="E260" i="2"/>
  <c r="F260" i="2"/>
  <c r="D260" i="2"/>
  <c r="D262" i="3"/>
  <c r="F263" i="3"/>
  <c r="E262" i="3"/>
  <c r="B264" i="3"/>
  <c r="C261" i="2"/>
  <c r="F261" i="2"/>
  <c r="D261" i="2"/>
  <c r="E261" i="2"/>
  <c r="D263" i="3"/>
  <c r="F264" i="3"/>
  <c r="E263" i="3"/>
  <c r="B265" i="3"/>
  <c r="F262" i="2"/>
  <c r="E262" i="2"/>
  <c r="D262" i="2"/>
  <c r="C262" i="2"/>
  <c r="B266" i="3"/>
  <c r="E264" i="3"/>
  <c r="D264" i="3"/>
  <c r="F265" i="3"/>
  <c r="F263" i="2"/>
  <c r="D263" i="2"/>
  <c r="E263" i="2"/>
  <c r="C263" i="2"/>
  <c r="E265" i="3"/>
  <c r="B267" i="3"/>
  <c r="D265" i="3"/>
  <c r="F266" i="3"/>
  <c r="D264" i="2"/>
  <c r="E264" i="2"/>
  <c r="F264" i="2"/>
  <c r="C264" i="2"/>
  <c r="E266" i="3"/>
  <c r="D266" i="3"/>
  <c r="F267" i="3"/>
  <c r="B268" i="3"/>
  <c r="D265" i="2"/>
  <c r="C265" i="2"/>
  <c r="F265" i="2"/>
  <c r="E265" i="2"/>
  <c r="E267" i="3"/>
  <c r="B269" i="3"/>
  <c r="D267" i="3"/>
  <c r="F268" i="3"/>
  <c r="C266" i="2"/>
  <c r="E266" i="2"/>
  <c r="F266" i="2"/>
  <c r="D266" i="2"/>
  <c r="B270" i="3"/>
  <c r="D268" i="3"/>
  <c r="F269" i="3"/>
  <c r="E268" i="3"/>
  <c r="D267" i="2"/>
  <c r="E267" i="2"/>
  <c r="F267" i="2"/>
  <c r="C267" i="2"/>
  <c r="B271" i="3"/>
  <c r="E269" i="3"/>
  <c r="D269" i="3"/>
  <c r="F270" i="3"/>
  <c r="F268" i="2"/>
  <c r="E268" i="2"/>
  <c r="C268" i="2"/>
  <c r="D268" i="2"/>
  <c r="D270" i="3"/>
  <c r="F271" i="3"/>
  <c r="E270" i="3"/>
  <c r="B272" i="3"/>
  <c r="C269" i="2"/>
  <c r="F269" i="2"/>
  <c r="D269" i="2"/>
  <c r="E269" i="2"/>
  <c r="B273" i="3"/>
  <c r="D271" i="3"/>
  <c r="F272" i="3"/>
  <c r="E271" i="3"/>
  <c r="F270" i="2"/>
  <c r="C270" i="2"/>
  <c r="E270" i="2"/>
  <c r="D270" i="2"/>
  <c r="D272" i="3"/>
  <c r="F273" i="3"/>
  <c r="E272" i="3"/>
  <c r="B274" i="3"/>
  <c r="C271" i="2"/>
  <c r="E271" i="2"/>
  <c r="D271" i="2"/>
  <c r="F271" i="2"/>
  <c r="D273" i="3"/>
  <c r="F274" i="3"/>
  <c r="B275" i="3"/>
  <c r="E273" i="3"/>
  <c r="C272" i="2"/>
  <c r="F272" i="2"/>
  <c r="E272" i="2"/>
  <c r="D272" i="2"/>
  <c r="E274" i="3"/>
  <c r="D274" i="3"/>
  <c r="F275" i="3"/>
  <c r="B276" i="3"/>
  <c r="E273" i="2"/>
  <c r="C273" i="2"/>
  <c r="D273" i="2"/>
  <c r="F273" i="2"/>
  <c r="D275" i="3"/>
  <c r="F276" i="3"/>
  <c r="E275" i="3"/>
  <c r="B277" i="3"/>
  <c r="E274" i="2"/>
  <c r="C274" i="2"/>
  <c r="F274" i="2"/>
  <c r="D274" i="2"/>
  <c r="E276" i="3"/>
  <c r="B278" i="3"/>
  <c r="D276" i="3"/>
  <c r="F277" i="3"/>
  <c r="F275" i="2"/>
  <c r="D275" i="2"/>
  <c r="E275" i="2"/>
  <c r="C275" i="2"/>
  <c r="E277" i="3"/>
  <c r="B279" i="3"/>
  <c r="D277" i="3"/>
  <c r="F278" i="3"/>
  <c r="E276" i="2"/>
  <c r="D276" i="2"/>
  <c r="F276" i="2"/>
  <c r="C276" i="2"/>
  <c r="D278" i="3"/>
  <c r="F279" i="3"/>
  <c r="E278" i="3"/>
  <c r="B280" i="3"/>
  <c r="C277" i="2"/>
  <c r="E277" i="2"/>
  <c r="F277" i="2"/>
  <c r="D277" i="2"/>
  <c r="E279" i="3"/>
  <c r="D279" i="3"/>
  <c r="F280" i="3"/>
  <c r="B281" i="3"/>
  <c r="E278" i="2"/>
  <c r="D278" i="2"/>
  <c r="F278" i="2"/>
  <c r="C278" i="2"/>
  <c r="B282" i="3"/>
  <c r="E280" i="3"/>
  <c r="D280" i="3"/>
  <c r="F281" i="3"/>
  <c r="D279" i="2"/>
  <c r="C279" i="2"/>
  <c r="E279" i="2"/>
  <c r="F279" i="2"/>
  <c r="E281" i="3"/>
  <c r="D281" i="3"/>
  <c r="F282" i="3"/>
  <c r="B283" i="3"/>
  <c r="D280" i="2"/>
  <c r="E280" i="2"/>
  <c r="C280" i="2"/>
  <c r="F280" i="2"/>
  <c r="E282" i="3"/>
  <c r="D282" i="3"/>
  <c r="F283" i="3"/>
  <c r="B284" i="3"/>
  <c r="C281" i="2"/>
  <c r="E281" i="2"/>
  <c r="D281" i="2"/>
  <c r="F281" i="2"/>
  <c r="D283" i="3"/>
  <c r="F284" i="3"/>
  <c r="E283" i="3"/>
  <c r="B285" i="3"/>
  <c r="D282" i="2"/>
  <c r="C282" i="2"/>
  <c r="E282" i="2"/>
  <c r="F282" i="2"/>
  <c r="E284" i="3"/>
  <c r="D284" i="3"/>
  <c r="F285" i="3"/>
  <c r="B286" i="3"/>
  <c r="C283" i="2"/>
  <c r="D283" i="2"/>
  <c r="F283" i="2"/>
  <c r="E283" i="2"/>
  <c r="B287" i="3"/>
  <c r="D285" i="3"/>
  <c r="F286" i="3"/>
  <c r="E285" i="3"/>
  <c r="E284" i="2"/>
  <c r="D284" i="2"/>
  <c r="C284" i="2"/>
  <c r="F284" i="2"/>
  <c r="D286" i="3"/>
  <c r="F287" i="3"/>
  <c r="E286" i="3"/>
  <c r="B288" i="3"/>
  <c r="E285" i="2"/>
  <c r="D285" i="2"/>
  <c r="F285" i="2"/>
  <c r="C285" i="2"/>
  <c r="E287" i="3"/>
  <c r="D287" i="3"/>
  <c r="F288" i="3"/>
  <c r="B289" i="3"/>
  <c r="E286" i="2"/>
  <c r="D286" i="2"/>
  <c r="C286" i="2"/>
  <c r="F286" i="2"/>
  <c r="B290" i="3"/>
  <c r="D288" i="3"/>
  <c r="F289" i="3"/>
  <c r="E288" i="3"/>
  <c r="C287" i="2"/>
  <c r="F287" i="2"/>
  <c r="D287" i="2"/>
  <c r="E287" i="2"/>
  <c r="B291" i="3"/>
  <c r="D289" i="3"/>
  <c r="F290" i="3"/>
  <c r="E289" i="3"/>
  <c r="D288" i="2"/>
  <c r="E288" i="2"/>
  <c r="C288" i="2"/>
  <c r="F288" i="2"/>
  <c r="E290" i="3"/>
  <c r="D290" i="3"/>
  <c r="F291" i="3"/>
  <c r="B292" i="3"/>
  <c r="C289" i="2"/>
  <c r="E289" i="2"/>
  <c r="F289" i="2"/>
  <c r="D289" i="2"/>
  <c r="D291" i="3"/>
  <c r="F292" i="3"/>
  <c r="E291" i="3"/>
  <c r="B293" i="3"/>
  <c r="E290" i="2"/>
  <c r="C290" i="2"/>
  <c r="F290" i="2"/>
  <c r="D290" i="2"/>
  <c r="E292" i="3"/>
  <c r="D292" i="3"/>
  <c r="F293" i="3"/>
  <c r="B294" i="3"/>
  <c r="E291" i="2"/>
  <c r="F291" i="2"/>
  <c r="C291" i="2"/>
  <c r="D291" i="2"/>
  <c r="B295" i="3"/>
  <c r="D293" i="3"/>
  <c r="F294" i="3"/>
  <c r="E293" i="3"/>
  <c r="E292" i="2"/>
  <c r="D292" i="2"/>
  <c r="F292" i="2"/>
  <c r="C292" i="2"/>
  <c r="D294" i="3"/>
  <c r="F295" i="3"/>
  <c r="E294" i="3"/>
  <c r="B296" i="3"/>
  <c r="D293" i="2"/>
  <c r="C293" i="2"/>
  <c r="E293" i="2"/>
  <c r="F293" i="2"/>
  <c r="D295" i="3"/>
  <c r="F296" i="3"/>
  <c r="E295" i="3"/>
  <c r="B297" i="3"/>
  <c r="E294" i="2"/>
  <c r="D294" i="2"/>
  <c r="C294" i="2"/>
  <c r="F294" i="2"/>
  <c r="E296" i="3"/>
  <c r="B298" i="3"/>
  <c r="D296" i="3"/>
  <c r="F297" i="3"/>
  <c r="E295" i="2"/>
  <c r="F295" i="2"/>
  <c r="C295" i="2"/>
  <c r="D295" i="2"/>
  <c r="B299" i="3"/>
  <c r="E297" i="3"/>
  <c r="D297" i="3"/>
  <c r="F298" i="3"/>
  <c r="C296" i="2"/>
  <c r="D296" i="2"/>
  <c r="F296" i="2"/>
  <c r="E296" i="2"/>
  <c r="D298" i="3"/>
  <c r="F299" i="3"/>
  <c r="E298" i="3"/>
  <c r="B300" i="3"/>
  <c r="B301" i="3"/>
  <c r="E297" i="2"/>
  <c r="D297" i="2"/>
  <c r="C297" i="2"/>
  <c r="F297" i="2"/>
  <c r="E300" i="3"/>
  <c r="B302" i="3"/>
  <c r="D300" i="3"/>
  <c r="D299" i="3"/>
  <c r="F300" i="3"/>
  <c r="F301" i="3"/>
  <c r="E299" i="3"/>
  <c r="D298" i="2"/>
  <c r="C298" i="2"/>
  <c r="F298" i="2"/>
  <c r="E298" i="2"/>
  <c r="E301" i="3"/>
  <c r="B303" i="3"/>
  <c r="D301" i="3"/>
  <c r="F302" i="3"/>
  <c r="D299" i="2"/>
  <c r="F299" i="2"/>
  <c r="E299" i="2"/>
  <c r="C299" i="2"/>
  <c r="D302" i="3"/>
  <c r="F303" i="3"/>
  <c r="B304" i="3"/>
  <c r="E302" i="3"/>
  <c r="E300" i="2"/>
  <c r="F300" i="2"/>
  <c r="D300" i="2"/>
  <c r="C300" i="2"/>
  <c r="B305" i="3"/>
  <c r="D303" i="3"/>
  <c r="F304" i="3"/>
  <c r="E303" i="3"/>
  <c r="E301" i="2"/>
  <c r="F301" i="2"/>
  <c r="D301" i="2"/>
  <c r="C301" i="2"/>
  <c r="D304" i="3"/>
  <c r="F305" i="3"/>
  <c r="B306" i="3"/>
  <c r="E304" i="3"/>
  <c r="E302" i="2"/>
  <c r="C302" i="2"/>
  <c r="F302" i="2"/>
  <c r="D302" i="2"/>
  <c r="B307" i="3"/>
  <c r="E305" i="3"/>
  <c r="D305" i="3"/>
  <c r="F306" i="3"/>
  <c r="D303" i="2"/>
  <c r="F303" i="2"/>
  <c r="E303" i="2"/>
  <c r="C303" i="2"/>
  <c r="D306" i="3"/>
  <c r="F307" i="3"/>
  <c r="E306" i="3"/>
  <c r="B308" i="3"/>
  <c r="E304" i="2"/>
  <c r="D304" i="2"/>
  <c r="C304" i="2"/>
  <c r="F304" i="2"/>
  <c r="I8" i="2"/>
  <c r="E307" i="3"/>
  <c r="B309" i="3"/>
  <c r="D307" i="3"/>
  <c r="F308" i="3"/>
  <c r="E305" i="2"/>
  <c r="D305" i="2"/>
  <c r="C305" i="2"/>
  <c r="F305" i="2"/>
  <c r="D308" i="3"/>
  <c r="F309" i="3"/>
  <c r="B310" i="3"/>
  <c r="E308" i="3"/>
  <c r="D306" i="2"/>
  <c r="C306" i="2"/>
  <c r="F306" i="2"/>
  <c r="E306" i="2"/>
  <c r="E309" i="3"/>
  <c r="D309" i="3"/>
  <c r="F310" i="3"/>
  <c r="B311" i="3"/>
  <c r="F307" i="2"/>
  <c r="C307" i="2"/>
  <c r="D307" i="2"/>
  <c r="E307" i="2"/>
  <c r="B312" i="3"/>
  <c r="D310" i="3"/>
  <c r="F311" i="3"/>
  <c r="E310" i="3"/>
  <c r="D308" i="2"/>
  <c r="C308" i="2"/>
  <c r="E308" i="2"/>
  <c r="F308" i="2"/>
  <c r="E311" i="3"/>
  <c r="B313" i="3"/>
  <c r="D311" i="3"/>
  <c r="F312" i="3"/>
  <c r="C309" i="2"/>
  <c r="E309" i="2"/>
  <c r="F309" i="2"/>
  <c r="D309" i="2"/>
  <c r="D312" i="3"/>
  <c r="F313" i="3"/>
  <c r="B314" i="3"/>
  <c r="E312" i="3"/>
  <c r="D310" i="2"/>
  <c r="E310" i="2"/>
  <c r="C310" i="2"/>
  <c r="F310" i="2"/>
  <c r="B315" i="3"/>
  <c r="D313" i="3"/>
  <c r="F314" i="3"/>
  <c r="E313" i="3"/>
  <c r="F311" i="2"/>
  <c r="C311" i="2"/>
  <c r="D311" i="2"/>
  <c r="E311" i="2"/>
  <c r="D314" i="3"/>
  <c r="F315" i="3"/>
  <c r="B316" i="3"/>
  <c r="E314" i="3"/>
  <c r="D312" i="2"/>
  <c r="E312" i="2"/>
  <c r="C312" i="2"/>
  <c r="F312" i="2"/>
  <c r="E315" i="3"/>
  <c r="B317" i="3"/>
  <c r="D315" i="3"/>
  <c r="F316" i="3"/>
  <c r="C313" i="2"/>
  <c r="E313" i="2"/>
  <c r="D313" i="2"/>
  <c r="F313" i="2"/>
  <c r="D316" i="3"/>
  <c r="F317" i="3"/>
  <c r="E316" i="3"/>
  <c r="B318" i="3"/>
  <c r="F314" i="2"/>
  <c r="D314" i="2"/>
  <c r="C314" i="2"/>
  <c r="E314" i="2"/>
  <c r="E317" i="3"/>
  <c r="D317" i="3"/>
  <c r="F318" i="3"/>
  <c r="B319" i="3"/>
  <c r="E315" i="2"/>
  <c r="C315" i="2"/>
  <c r="F315" i="2"/>
  <c r="D315" i="2"/>
  <c r="D318" i="3"/>
  <c r="F319" i="3"/>
  <c r="B320" i="3"/>
  <c r="E318" i="3"/>
  <c r="F316" i="2"/>
  <c r="D316" i="2"/>
  <c r="E316" i="2"/>
  <c r="C316" i="2"/>
  <c r="D319" i="3"/>
  <c r="F320" i="3"/>
  <c r="E319" i="3"/>
  <c r="B321" i="3"/>
  <c r="F317" i="2"/>
  <c r="D317" i="2"/>
  <c r="C317" i="2"/>
  <c r="E317" i="2"/>
  <c r="E320" i="3"/>
  <c r="D320" i="3"/>
  <c r="F321" i="3"/>
  <c r="B322" i="3"/>
  <c r="E318" i="2"/>
  <c r="D318" i="2"/>
  <c r="C318" i="2"/>
  <c r="F318" i="2"/>
  <c r="D321" i="3"/>
  <c r="F322" i="3"/>
  <c r="E321" i="3"/>
  <c r="B323" i="3"/>
  <c r="F319" i="2"/>
  <c r="E319" i="2"/>
  <c r="C319" i="2"/>
  <c r="D319" i="2"/>
  <c r="D322" i="3"/>
  <c r="F323" i="3"/>
  <c r="B324" i="3"/>
  <c r="E322" i="3"/>
  <c r="D320" i="2"/>
  <c r="E320" i="2"/>
  <c r="C320" i="2"/>
  <c r="F320" i="2"/>
  <c r="B325" i="3"/>
  <c r="D323" i="3"/>
  <c r="F324" i="3"/>
  <c r="E323" i="3"/>
  <c r="F321" i="2"/>
  <c r="E321" i="2"/>
  <c r="D321" i="2"/>
  <c r="C321" i="2"/>
  <c r="E324" i="3"/>
  <c r="B326" i="3"/>
  <c r="D324" i="3"/>
  <c r="F325" i="3"/>
  <c r="E322" i="2"/>
  <c r="D322" i="2"/>
  <c r="F322" i="2"/>
  <c r="C322" i="2"/>
  <c r="B327" i="3"/>
  <c r="D325" i="3"/>
  <c r="F326" i="3"/>
  <c r="E325" i="3"/>
  <c r="E323" i="2"/>
  <c r="C323" i="2"/>
  <c r="F323" i="2"/>
  <c r="D323" i="2"/>
  <c r="B328" i="3"/>
  <c r="D326" i="3"/>
  <c r="F327" i="3"/>
  <c r="E326" i="3"/>
  <c r="F324" i="2"/>
  <c r="E324" i="2"/>
  <c r="C324" i="2"/>
  <c r="D324" i="2"/>
  <c r="D327" i="3"/>
  <c r="F328" i="3"/>
  <c r="E327" i="3"/>
  <c r="B329" i="3"/>
  <c r="C325" i="2"/>
  <c r="E325" i="2"/>
  <c r="D325" i="2"/>
  <c r="F325" i="2"/>
  <c r="B330" i="3"/>
  <c r="E328" i="3"/>
  <c r="D328" i="3"/>
  <c r="F329" i="3"/>
  <c r="F326" i="2"/>
  <c r="D326" i="2"/>
  <c r="E326" i="2"/>
  <c r="C326" i="2"/>
  <c r="D329" i="3"/>
  <c r="F330" i="3"/>
  <c r="E329" i="3"/>
  <c r="B331" i="3"/>
  <c r="E327" i="2"/>
  <c r="F327" i="2"/>
  <c r="C327" i="2"/>
  <c r="D327" i="2"/>
  <c r="D330" i="3"/>
  <c r="F331" i="3"/>
  <c r="E330" i="3"/>
  <c r="B332" i="3"/>
  <c r="F328" i="2"/>
  <c r="D328" i="2"/>
  <c r="E328" i="2"/>
  <c r="C328" i="2"/>
  <c r="E331" i="3"/>
  <c r="B333" i="3"/>
  <c r="D331" i="3"/>
  <c r="F332" i="3"/>
  <c r="E329" i="2"/>
  <c r="F329" i="2"/>
  <c r="C329" i="2"/>
  <c r="D329" i="2"/>
  <c r="B334" i="3"/>
  <c r="E332" i="3"/>
  <c r="D332" i="3"/>
  <c r="F333" i="3"/>
  <c r="D330" i="2"/>
  <c r="C330" i="2"/>
  <c r="F330" i="2"/>
  <c r="E330" i="2"/>
  <c r="B335" i="3"/>
  <c r="E333" i="3"/>
  <c r="D333" i="3"/>
  <c r="F334" i="3"/>
  <c r="D331" i="2"/>
  <c r="C331" i="2"/>
  <c r="E331" i="2"/>
  <c r="F331" i="2"/>
  <c r="B336" i="3"/>
  <c r="D334" i="3"/>
  <c r="F335" i="3"/>
  <c r="E334" i="3"/>
  <c r="E332" i="2"/>
  <c r="F332" i="2"/>
  <c r="C332" i="2"/>
  <c r="D332" i="2"/>
  <c r="B337" i="3"/>
  <c r="D335" i="3"/>
  <c r="F336" i="3"/>
  <c r="E335" i="3"/>
  <c r="F333" i="2"/>
  <c r="E333" i="2"/>
  <c r="D333" i="2"/>
  <c r="C333" i="2"/>
  <c r="B338" i="3"/>
  <c r="D336" i="3"/>
  <c r="F337" i="3"/>
  <c r="E336" i="3"/>
  <c r="F334" i="2"/>
  <c r="D334" i="2"/>
  <c r="E334" i="2"/>
  <c r="C334" i="2"/>
  <c r="B339" i="3"/>
  <c r="E337" i="3"/>
  <c r="D337" i="3"/>
  <c r="F338" i="3"/>
  <c r="D335" i="2"/>
  <c r="E335" i="2"/>
  <c r="F335" i="2"/>
  <c r="C335" i="2"/>
  <c r="D338" i="3"/>
  <c r="F339" i="3"/>
  <c r="E338" i="3"/>
  <c r="B340" i="3"/>
  <c r="F336" i="2"/>
  <c r="D336" i="2"/>
  <c r="E336" i="2"/>
  <c r="C336" i="2"/>
  <c r="B341" i="3"/>
  <c r="D339" i="3"/>
  <c r="F340" i="3"/>
  <c r="E339" i="3"/>
  <c r="C337" i="2"/>
  <c r="E337" i="2"/>
  <c r="D337" i="2"/>
  <c r="F337" i="2"/>
  <c r="D340" i="3"/>
  <c r="F341" i="3"/>
  <c r="E340" i="3"/>
  <c r="B342" i="3"/>
  <c r="E338" i="2"/>
  <c r="F338" i="2"/>
  <c r="D338" i="2"/>
  <c r="C338" i="2"/>
  <c r="E341" i="3"/>
  <c r="B343" i="3"/>
  <c r="D341" i="3"/>
  <c r="F342" i="3"/>
  <c r="E339" i="2"/>
  <c r="C339" i="2"/>
  <c r="F339" i="2"/>
  <c r="D339" i="2"/>
  <c r="E342" i="3"/>
  <c r="B344" i="3"/>
  <c r="D342" i="3"/>
  <c r="F343" i="3"/>
  <c r="F340" i="2"/>
  <c r="E340" i="2"/>
  <c r="D340" i="2"/>
  <c r="C340" i="2"/>
  <c r="E343" i="3"/>
  <c r="B345" i="3"/>
  <c r="D343" i="3"/>
  <c r="F344" i="3"/>
  <c r="C341" i="2"/>
  <c r="F341" i="2"/>
  <c r="E341" i="2"/>
  <c r="D341" i="2"/>
  <c r="D344" i="3"/>
  <c r="F345" i="3"/>
  <c r="B346" i="3"/>
  <c r="E344" i="3"/>
  <c r="C342" i="2"/>
  <c r="D342" i="2"/>
  <c r="F342" i="2"/>
  <c r="E342" i="2"/>
  <c r="E345" i="3"/>
  <c r="B347" i="3"/>
  <c r="D345" i="3"/>
  <c r="F346" i="3"/>
  <c r="E343" i="2"/>
  <c r="F343" i="2"/>
  <c r="D343" i="2"/>
  <c r="C343" i="2"/>
  <c r="D346" i="3"/>
  <c r="F347" i="3"/>
  <c r="B348" i="3"/>
  <c r="E346" i="3"/>
  <c r="E344" i="2"/>
  <c r="D344" i="2"/>
  <c r="C344" i="2"/>
  <c r="F344" i="2"/>
  <c r="E347" i="3"/>
  <c r="D347" i="3"/>
  <c r="F348" i="3"/>
  <c r="B349" i="3"/>
  <c r="E345" i="2"/>
  <c r="F345" i="2"/>
  <c r="D345" i="2"/>
  <c r="C345" i="2"/>
  <c r="B350" i="3"/>
  <c r="E348" i="3"/>
  <c r="D348" i="3"/>
  <c r="F349" i="3"/>
  <c r="F346" i="2"/>
  <c r="D346" i="2"/>
  <c r="E346" i="2"/>
  <c r="C346" i="2"/>
  <c r="D349" i="3"/>
  <c r="F350" i="3"/>
  <c r="B351" i="3"/>
  <c r="E349" i="3"/>
  <c r="C347" i="2"/>
  <c r="F347" i="2"/>
  <c r="E347" i="2"/>
  <c r="D347" i="2"/>
  <c r="E350" i="3"/>
  <c r="B352" i="3"/>
  <c r="D350" i="3"/>
  <c r="F351" i="3"/>
  <c r="D348" i="2"/>
  <c r="F348" i="2"/>
  <c r="C348" i="2"/>
  <c r="E348" i="2"/>
  <c r="D351" i="3"/>
  <c r="F352" i="3"/>
  <c r="B353" i="3"/>
  <c r="E351" i="3"/>
  <c r="E349" i="2"/>
  <c r="D349" i="2"/>
  <c r="F349" i="2"/>
  <c r="C349" i="2"/>
  <c r="E352" i="3"/>
  <c r="D352" i="3"/>
  <c r="F353" i="3"/>
  <c r="B354" i="3"/>
  <c r="E350" i="2"/>
  <c r="F350" i="2"/>
  <c r="C350" i="2"/>
  <c r="D350" i="2"/>
  <c r="D353" i="3"/>
  <c r="F354" i="3"/>
  <c r="B355" i="3"/>
  <c r="E353" i="3"/>
  <c r="C351" i="2"/>
  <c r="E351" i="2"/>
  <c r="D351" i="2"/>
  <c r="F351" i="2"/>
  <c r="D354" i="3"/>
  <c r="F355" i="3"/>
  <c r="B356" i="3"/>
  <c r="E354" i="3"/>
  <c r="C352" i="2"/>
  <c r="E352" i="2"/>
  <c r="F352" i="2"/>
  <c r="D352" i="2"/>
  <c r="D355" i="3"/>
  <c r="F356" i="3"/>
  <c r="E355" i="3"/>
  <c r="B357" i="3"/>
  <c r="F353" i="2"/>
  <c r="D353" i="2"/>
  <c r="C353" i="2"/>
  <c r="E353" i="2"/>
  <c r="E356" i="3"/>
  <c r="D356" i="3"/>
  <c r="F357" i="3"/>
  <c r="B358" i="3"/>
  <c r="F354" i="2"/>
  <c r="D354" i="2"/>
  <c r="C354" i="2"/>
  <c r="E354" i="2"/>
  <c r="D357" i="3"/>
  <c r="F358" i="3"/>
  <c r="E357" i="3"/>
  <c r="B359" i="3"/>
  <c r="C355" i="2"/>
  <c r="D355" i="2"/>
  <c r="E355" i="2"/>
  <c r="F355" i="2"/>
  <c r="E358" i="3"/>
  <c r="B360" i="3"/>
  <c r="D358" i="3"/>
  <c r="F359" i="3"/>
  <c r="E356" i="2"/>
  <c r="F356" i="2"/>
  <c r="D356" i="2"/>
  <c r="C356" i="2"/>
  <c r="D359" i="3"/>
  <c r="F360" i="3"/>
  <c r="E359" i="3"/>
  <c r="B361" i="3"/>
  <c r="F357" i="2"/>
  <c r="D357" i="2"/>
  <c r="E357" i="2"/>
  <c r="C357" i="2"/>
  <c r="B362" i="3"/>
  <c r="E360" i="3"/>
  <c r="D360" i="3"/>
  <c r="F361" i="3"/>
  <c r="E358" i="2"/>
  <c r="F358" i="2"/>
  <c r="D358" i="2"/>
  <c r="C358" i="2"/>
  <c r="D361" i="3"/>
  <c r="F362" i="3"/>
  <c r="E361" i="3"/>
  <c r="B363" i="3"/>
  <c r="F359" i="2"/>
  <c r="D359" i="2"/>
  <c r="C359" i="2"/>
  <c r="E359" i="2"/>
  <c r="D362" i="3"/>
  <c r="F363" i="3"/>
  <c r="E362" i="3"/>
  <c r="B364" i="3"/>
  <c r="D360" i="2"/>
  <c r="C360" i="2"/>
  <c r="F360" i="2"/>
  <c r="E360" i="2"/>
  <c r="E363" i="3"/>
  <c r="D363" i="3"/>
  <c r="F364" i="3"/>
  <c r="C361" i="2"/>
  <c r="D361" i="2"/>
  <c r="F361" i="2"/>
  <c r="E361" i="2"/>
  <c r="F362" i="2"/>
  <c r="C362" i="2"/>
  <c r="D362" i="2"/>
  <c r="E362" i="2"/>
  <c r="E364" i="2"/>
  <c r="C364" i="2"/>
  <c r="D364" i="2"/>
  <c r="D363" i="2"/>
  <c r="C363" i="2"/>
  <c r="E363" i="2"/>
  <c r="F363" i="2"/>
  <c r="F364" i="2"/>
  <c r="I9" i="2"/>
</calcChain>
</file>

<file path=xl/sharedStrings.xml><?xml version="1.0" encoding="utf-8"?>
<sst xmlns="http://schemas.openxmlformats.org/spreadsheetml/2006/main" count="71" uniqueCount="61">
  <si>
    <t>The Note</t>
  </si>
  <si>
    <t>Estimated Value</t>
  </si>
  <si>
    <t>Sales Price</t>
  </si>
  <si>
    <t>Principal</t>
  </si>
  <si>
    <t>Interest Rate</t>
  </si>
  <si>
    <t>Term</t>
  </si>
  <si>
    <t>Monthly Pmt</t>
  </si>
  <si>
    <t># Pmts made</t>
  </si>
  <si>
    <t># Pmts Rem</t>
  </si>
  <si>
    <t>UPB</t>
  </si>
  <si>
    <t>Balloon</t>
  </si>
  <si>
    <t>Input</t>
  </si>
  <si>
    <t>Calculated</t>
  </si>
  <si>
    <t>Down Pmt</t>
  </si>
  <si>
    <t>% Down</t>
  </si>
  <si>
    <t>LTV</t>
  </si>
  <si>
    <t>Balance</t>
  </si>
  <si>
    <t>Investor Price</t>
  </si>
  <si>
    <t>Term (mos):</t>
  </si>
  <si>
    <t>Pmt:</t>
  </si>
  <si>
    <t>Partial Price</t>
  </si>
  <si>
    <t>Rate:</t>
  </si>
  <si>
    <t>Pmt Bought:</t>
  </si>
  <si>
    <t>Term Bought:</t>
  </si>
  <si>
    <t>Sales Price:</t>
  </si>
  <si>
    <t>Calculator - Do Not Touch</t>
  </si>
  <si>
    <t>Rate - i</t>
  </si>
  <si>
    <t>Nper - n</t>
  </si>
  <si>
    <t>Pmt</t>
  </si>
  <si>
    <t>PV</t>
  </si>
  <si>
    <t>FV</t>
  </si>
  <si>
    <t>Solving For:</t>
  </si>
  <si>
    <t>PMT</t>
  </si>
  <si>
    <t>FULL AMORTIZATION SCHEDULE</t>
  </si>
  <si>
    <t>Pmt #</t>
  </si>
  <si>
    <t>Month</t>
  </si>
  <si>
    <t>Payment</t>
  </si>
  <si>
    <t>Interest</t>
  </si>
  <si>
    <t>PARTIAL AMORTIZATION SCHEDULE</t>
  </si>
  <si>
    <t>year 30</t>
  </si>
  <si>
    <t>Balances at 5 Year Intervals</t>
  </si>
  <si>
    <t>5 Years</t>
  </si>
  <si>
    <t>10 Years</t>
  </si>
  <si>
    <t>15 Years</t>
  </si>
  <si>
    <t>20 Years</t>
  </si>
  <si>
    <t>25 Years</t>
  </si>
  <si>
    <t>30 Years</t>
  </si>
  <si>
    <t>Months Rem</t>
  </si>
  <si>
    <t>Begin</t>
  </si>
  <si>
    <t>Rate (Yield):</t>
  </si>
  <si>
    <t>Price:</t>
  </si>
  <si>
    <t>ITV</t>
  </si>
  <si>
    <t>ITV:</t>
  </si>
  <si>
    <t>Balloon Options</t>
  </si>
  <si>
    <t>Option #</t>
  </si>
  <si>
    <t>% of Balloon</t>
  </si>
  <si>
    <t>Yield</t>
  </si>
  <si>
    <t>Price</t>
  </si>
  <si>
    <t># of Pmts Bought</t>
  </si>
  <si>
    <t>Balloon Bal</t>
  </si>
  <si>
    <t>REM PMTS: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</si>
</sst>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[$$-409]#,##0"/>
    <numFmt numFmtId="165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i/>
      <sz val="11"/>
      <color theme="0"/>
      <name val="Arial"/>
      <family val="2"/>
    </font>
    <font>
      <sz val="11"/>
      <name val="Arial"/>
      <family val="2"/>
    </font>
    <font>
      <sz val="11"/>
      <color rgb="FF3399FF"/>
      <name val="Arial"/>
      <family val="2"/>
    </font>
    <font>
      <sz val="11"/>
      <color theme="1" tint="0.34998626667073579"/>
      <name val="Arial"/>
      <family val="2"/>
    </font>
    <font>
      <i/>
      <sz val="11"/>
      <color theme="1" tint="0.499984740745262"/>
      <name val="Arial"/>
      <family val="2"/>
    </font>
    <font>
      <i/>
      <sz val="11"/>
      <color theme="1"/>
      <name val="Arial"/>
      <family val="2"/>
    </font>
    <font>
      <i/>
      <sz val="11"/>
      <color theme="1" tint="0.34998626667073579"/>
      <name val="Arial"/>
      <family val="2"/>
    </font>
    <font>
      <b/>
      <sz val="11"/>
      <color rgb="FF3399FF"/>
      <name val="Arial"/>
      <family val="2"/>
    </font>
    <font>
      <b/>
      <sz val="8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sz val="11"/>
      <color theme="1" tint="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7030A0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tted">
        <color theme="0" tint="-0.499984740745262"/>
      </bottom>
      <diagonal/>
    </border>
    <border>
      <left style="medium">
        <color auto="1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theme="0" tint="-0.499984740745262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dotted">
        <color theme="0" tint="-0.34998626667073579"/>
      </bottom>
      <diagonal/>
    </border>
    <border>
      <left style="medium">
        <color auto="1"/>
      </left>
      <right style="thick">
        <color auto="1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dotted">
        <color theme="0" tint="-0.34998626667073579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dotted">
        <color theme="0" tint="-0.499984740745262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dotted">
        <color theme="0" tint="-0.499984740745262"/>
      </bottom>
      <diagonal/>
    </border>
    <border>
      <left/>
      <right style="thick">
        <color auto="1"/>
      </right>
      <top style="dotted">
        <color theme="0" tint="-0.499984740745262"/>
      </top>
      <bottom style="dotted">
        <color theme="0" tint="-0.499984740745262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tted">
        <color theme="0" tint="-0.499984740745262"/>
      </top>
      <bottom/>
      <diagonal/>
    </border>
    <border>
      <left/>
      <right style="thick">
        <color auto="1"/>
      </right>
      <top style="dotted">
        <color theme="0" tint="-0.499984740745262"/>
      </top>
      <bottom/>
      <diagonal/>
    </border>
    <border>
      <left/>
      <right style="thick">
        <color auto="1"/>
      </right>
      <top style="dotted">
        <color auto="1"/>
      </top>
      <bottom style="thick">
        <color auto="1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dotted">
        <color auto="1"/>
      </top>
      <bottom style="thick">
        <color auto="1"/>
      </bottom>
      <diagonal/>
    </border>
    <border>
      <left style="medium">
        <color auto="1"/>
      </left>
      <right/>
      <top style="dotted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dotted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tted">
        <color auto="1"/>
      </bottom>
      <diagonal/>
    </border>
    <border>
      <left style="medium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8" borderId="0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10" fontId="8" fillId="7" borderId="8" xfId="2" applyNumberFormat="1" applyFont="1" applyFill="1" applyBorder="1" applyAlignment="1">
      <alignment horizontal="center"/>
    </xf>
    <xf numFmtId="10" fontId="8" fillId="7" borderId="7" xfId="2" applyNumberFormat="1" applyFont="1" applyFill="1" applyBorder="1" applyAlignment="1">
      <alignment horizontal="center"/>
    </xf>
    <xf numFmtId="5" fontId="8" fillId="7" borderId="5" xfId="0" applyNumberFormat="1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6" borderId="25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 vertical="center"/>
    </xf>
    <xf numFmtId="0" fontId="3" fillId="8" borderId="33" xfId="0" applyFont="1" applyFill="1" applyBorder="1" applyAlignment="1">
      <alignment horizontal="center" vertical="center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9" fontId="9" fillId="0" borderId="41" xfId="2" applyFont="1" applyBorder="1" applyAlignment="1">
      <alignment horizontal="center"/>
    </xf>
    <xf numFmtId="9" fontId="9" fillId="0" borderId="9" xfId="2" applyFont="1" applyBorder="1" applyAlignment="1">
      <alignment horizontal="center"/>
    </xf>
    <xf numFmtId="9" fontId="9" fillId="0" borderId="42" xfId="2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7" fontId="9" fillId="0" borderId="43" xfId="1" applyNumberFormat="1" applyFont="1" applyBorder="1" applyAlignment="1">
      <alignment horizontal="center"/>
    </xf>
    <xf numFmtId="7" fontId="9" fillId="0" borderId="10" xfId="1" applyNumberFormat="1" applyFont="1" applyBorder="1" applyAlignment="1">
      <alignment horizontal="center"/>
    </xf>
    <xf numFmtId="7" fontId="9" fillId="6" borderId="44" xfId="1" applyNumberFormat="1" applyFont="1" applyFill="1" applyBorder="1" applyAlignment="1">
      <alignment horizontal="center"/>
    </xf>
    <xf numFmtId="7" fontId="9" fillId="0" borderId="43" xfId="0" applyNumberFormat="1" applyFont="1" applyBorder="1" applyAlignment="1">
      <alignment horizontal="center"/>
    </xf>
    <xf numFmtId="8" fontId="9" fillId="6" borderId="10" xfId="0" applyNumberFormat="1" applyFont="1" applyFill="1" applyBorder="1" applyAlignment="1">
      <alignment horizontal="center"/>
    </xf>
    <xf numFmtId="8" fontId="9" fillId="6" borderId="45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10" fillId="3" borderId="1" xfId="0" applyFont="1" applyFill="1" applyBorder="1"/>
    <xf numFmtId="0" fontId="0" fillId="8" borderId="0" xfId="0" applyFill="1"/>
    <xf numFmtId="0" fontId="3" fillId="8" borderId="0" xfId="0" applyFont="1" applyFill="1"/>
    <xf numFmtId="164" fontId="11" fillId="7" borderId="27" xfId="0" applyNumberFormat="1" applyFont="1" applyFill="1" applyBorder="1" applyAlignment="1">
      <alignment horizontal="center" vertical="center"/>
    </xf>
    <xf numFmtId="164" fontId="11" fillId="7" borderId="28" xfId="0" applyNumberFormat="1" applyFont="1" applyFill="1" applyBorder="1" applyAlignment="1">
      <alignment horizontal="center" vertical="center"/>
    </xf>
    <xf numFmtId="0" fontId="11" fillId="7" borderId="28" xfId="0" applyFont="1" applyFill="1" applyBorder="1" applyAlignment="1">
      <alignment horizontal="center" vertical="center"/>
    </xf>
    <xf numFmtId="8" fontId="11" fillId="7" borderId="28" xfId="0" applyNumberFormat="1" applyFont="1" applyFill="1" applyBorder="1" applyAlignment="1">
      <alignment horizontal="center" vertical="center"/>
    </xf>
    <xf numFmtId="8" fontId="11" fillId="7" borderId="31" xfId="0" applyNumberFormat="1" applyFont="1" applyFill="1" applyBorder="1" applyAlignment="1">
      <alignment horizontal="center" vertical="center"/>
    </xf>
    <xf numFmtId="165" fontId="9" fillId="0" borderId="4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7" fontId="3" fillId="0" borderId="0" xfId="0" applyNumberFormat="1" applyFont="1"/>
    <xf numFmtId="8" fontId="3" fillId="0" borderId="0" xfId="0" applyNumberFormat="1" applyFont="1"/>
    <xf numFmtId="0" fontId="0" fillId="0" borderId="0" xfId="0" applyFill="1"/>
    <xf numFmtId="0" fontId="0" fillId="0" borderId="50" xfId="0" applyBorder="1"/>
    <xf numFmtId="0" fontId="0" fillId="0" borderId="51" xfId="0" applyBorder="1"/>
    <xf numFmtId="0" fontId="0" fillId="0" borderId="8" xfId="0" applyBorder="1"/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10" fontId="11" fillId="7" borderId="28" xfId="2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7" fontId="3" fillId="6" borderId="0" xfId="0" applyNumberFormat="1" applyFont="1" applyFill="1"/>
    <xf numFmtId="8" fontId="3" fillId="6" borderId="0" xfId="0" applyNumberFormat="1" applyFont="1" applyFill="1"/>
    <xf numFmtId="0" fontId="3" fillId="6" borderId="0" xfId="0" applyFont="1" applyFill="1" applyBorder="1" applyAlignment="1">
      <alignment horizontal="center"/>
    </xf>
    <xf numFmtId="7" fontId="3" fillId="6" borderId="0" xfId="0" applyNumberFormat="1" applyFont="1" applyFill="1" applyBorder="1"/>
    <xf numFmtId="8" fontId="3" fillId="6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5" fontId="7" fillId="0" borderId="13" xfId="1" applyNumberFormat="1" applyFont="1" applyBorder="1" applyAlignment="1" applyProtection="1">
      <alignment horizontal="center" vertical="center"/>
      <protection locked="0"/>
    </xf>
    <xf numFmtId="10" fontId="7" fillId="0" borderId="13" xfId="2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7" fontId="7" fillId="0" borderId="13" xfId="1" applyNumberFormat="1" applyFont="1" applyBorder="1" applyAlignment="1" applyProtection="1">
      <alignment horizontal="center" vertical="center"/>
      <protection locked="0"/>
    </xf>
    <xf numFmtId="7" fontId="7" fillId="0" borderId="30" xfId="1" applyNumberFormat="1" applyFont="1" applyBorder="1" applyAlignment="1" applyProtection="1">
      <alignment horizontal="center" vertical="center"/>
      <protection locked="0"/>
    </xf>
    <xf numFmtId="5" fontId="14" fillId="11" borderId="12" xfId="1" applyNumberFormat="1" applyFont="1" applyFill="1" applyBorder="1" applyAlignment="1" applyProtection="1">
      <alignment horizontal="center" vertical="center"/>
      <protection locked="0"/>
    </xf>
    <xf numFmtId="0" fontId="5" fillId="9" borderId="26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5" fontId="7" fillId="0" borderId="52" xfId="1" applyNumberFormat="1" applyFont="1" applyBorder="1" applyAlignment="1" applyProtection="1">
      <alignment horizontal="center" vertical="center"/>
      <protection locked="0"/>
    </xf>
    <xf numFmtId="0" fontId="0" fillId="7" borderId="28" xfId="0" applyFill="1" applyBorder="1"/>
    <xf numFmtId="0" fontId="0" fillId="9" borderId="2" xfId="0" applyFill="1" applyBorder="1"/>
    <xf numFmtId="0" fontId="5" fillId="0" borderId="20" xfId="0" applyFont="1" applyFill="1" applyBorder="1" applyAlignment="1">
      <alignment horizontal="center" vertical="center"/>
    </xf>
    <xf numFmtId="7" fontId="7" fillId="0" borderId="20" xfId="1" applyNumberFormat="1" applyFont="1" applyFill="1" applyBorder="1" applyAlignment="1" applyProtection="1">
      <alignment horizontal="center" vertical="center"/>
      <protection locked="0"/>
    </xf>
    <xf numFmtId="8" fontId="11" fillId="0" borderId="20" xfId="0" applyNumberFormat="1" applyFont="1" applyFill="1" applyBorder="1" applyAlignment="1">
      <alignment horizontal="center" vertical="center"/>
    </xf>
    <xf numFmtId="0" fontId="0" fillId="8" borderId="0" xfId="0" applyFill="1" applyBorder="1" applyAlignment="1">
      <alignment horizontal="center"/>
    </xf>
    <xf numFmtId="10" fontId="0" fillId="8" borderId="0" xfId="2" applyNumberFormat="1" applyFont="1" applyFill="1" applyBorder="1" applyAlignment="1">
      <alignment horizontal="center"/>
    </xf>
    <xf numFmtId="0" fontId="15" fillId="9" borderId="62" xfId="0" applyFont="1" applyFill="1" applyBorder="1" applyAlignment="1">
      <alignment horizontal="center"/>
    </xf>
    <xf numFmtId="0" fontId="15" fillId="9" borderId="63" xfId="0" applyFont="1" applyFill="1" applyBorder="1" applyAlignment="1">
      <alignment horizontal="center" wrapText="1"/>
    </xf>
    <xf numFmtId="0" fontId="15" fillId="9" borderId="63" xfId="0" applyFont="1" applyFill="1" applyBorder="1" applyAlignment="1">
      <alignment horizontal="center"/>
    </xf>
    <xf numFmtId="0" fontId="15" fillId="9" borderId="64" xfId="0" applyFont="1" applyFill="1" applyBorder="1" applyAlignment="1">
      <alignment horizontal="center" wrapText="1"/>
    </xf>
    <xf numFmtId="0" fontId="16" fillId="8" borderId="0" xfId="0" applyFont="1" applyFill="1" applyAlignment="1">
      <alignment horizontal="left"/>
    </xf>
    <xf numFmtId="0" fontId="16" fillId="8" borderId="0" xfId="0" applyFont="1" applyFill="1" applyAlignment="1">
      <alignment horizontal="right"/>
    </xf>
    <xf numFmtId="9" fontId="3" fillId="8" borderId="0" xfId="2" applyFont="1" applyFill="1"/>
    <xf numFmtId="0" fontId="7" fillId="8" borderId="66" xfId="1" applyNumberFormat="1" applyFont="1" applyFill="1" applyBorder="1" applyAlignment="1" applyProtection="1">
      <alignment horizontal="center" vertical="center"/>
      <protection locked="0"/>
    </xf>
    <xf numFmtId="0" fontId="7" fillId="8" borderId="30" xfId="1" applyNumberFormat="1" applyFont="1" applyFill="1" applyBorder="1" applyAlignment="1" applyProtection="1">
      <alignment horizontal="center" vertical="center"/>
      <protection locked="0"/>
    </xf>
    <xf numFmtId="9" fontId="7" fillId="8" borderId="66" xfId="2" applyFont="1" applyFill="1" applyBorder="1" applyAlignment="1" applyProtection="1">
      <alignment horizontal="center"/>
      <protection locked="0"/>
    </xf>
    <xf numFmtId="0" fontId="7" fillId="8" borderId="13" xfId="0" applyNumberFormat="1" applyFont="1" applyFill="1" applyBorder="1" applyAlignment="1" applyProtection="1">
      <alignment horizontal="center"/>
      <protection locked="0"/>
    </xf>
    <xf numFmtId="9" fontId="7" fillId="8" borderId="13" xfId="2" applyFont="1" applyFill="1" applyBorder="1" applyAlignment="1" applyProtection="1">
      <alignment horizontal="center"/>
      <protection locked="0"/>
    </xf>
    <xf numFmtId="9" fontId="7" fillId="8" borderId="30" xfId="2" applyFont="1" applyFill="1" applyBorder="1" applyAlignment="1" applyProtection="1">
      <alignment horizontal="center"/>
      <protection locked="0"/>
    </xf>
    <xf numFmtId="44" fontId="17" fillId="7" borderId="69" xfId="1" applyFont="1" applyFill="1" applyBorder="1"/>
    <xf numFmtId="44" fontId="17" fillId="7" borderId="70" xfId="1" applyFont="1" applyFill="1" applyBorder="1"/>
    <xf numFmtId="44" fontId="17" fillId="7" borderId="60" xfId="1" applyFont="1" applyFill="1" applyBorder="1"/>
    <xf numFmtId="0" fontId="7" fillId="8" borderId="65" xfId="0" applyFont="1" applyFill="1" applyBorder="1" applyAlignment="1" applyProtection="1">
      <alignment horizontal="center" vertical="center"/>
      <protection locked="0"/>
    </xf>
    <xf numFmtId="9" fontId="7" fillId="8" borderId="66" xfId="2" applyFont="1" applyFill="1" applyBorder="1" applyAlignment="1" applyProtection="1">
      <alignment horizontal="center" vertical="center"/>
      <protection locked="0"/>
    </xf>
    <xf numFmtId="0" fontId="7" fillId="8" borderId="67" xfId="0" applyFont="1" applyFill="1" applyBorder="1" applyAlignment="1" applyProtection="1">
      <alignment horizontal="center"/>
      <protection locked="0"/>
    </xf>
    <xf numFmtId="0" fontId="7" fillId="8" borderId="59" xfId="0" applyFont="1" applyFill="1" applyBorder="1" applyAlignment="1" applyProtection="1">
      <alignment horizontal="center" vertical="center"/>
      <protection locked="0"/>
    </xf>
    <xf numFmtId="9" fontId="7" fillId="8" borderId="30" xfId="2" applyFont="1" applyFill="1" applyBorder="1" applyAlignment="1" applyProtection="1">
      <alignment horizontal="center" vertical="center"/>
      <protection locked="0"/>
    </xf>
    <xf numFmtId="10" fontId="17" fillId="7" borderId="68" xfId="2" applyNumberFormat="1" applyFont="1" applyFill="1" applyBorder="1" applyAlignment="1">
      <alignment horizontal="center"/>
    </xf>
    <xf numFmtId="10" fontId="17" fillId="7" borderId="10" xfId="2" applyNumberFormat="1" applyFont="1" applyFill="1" applyBorder="1" applyAlignment="1">
      <alignment horizontal="center"/>
    </xf>
    <xf numFmtId="10" fontId="17" fillId="7" borderId="71" xfId="2" applyNumberFormat="1" applyFont="1" applyFill="1" applyBorder="1" applyAlignment="1">
      <alignment horizontal="center"/>
    </xf>
    <xf numFmtId="44" fontId="17" fillId="7" borderId="68" xfId="0" applyNumberFormat="1" applyFont="1" applyFill="1" applyBorder="1"/>
    <xf numFmtId="44" fontId="17" fillId="7" borderId="10" xfId="0" applyNumberFormat="1" applyFont="1" applyFill="1" applyBorder="1"/>
    <xf numFmtId="44" fontId="17" fillId="7" borderId="71" xfId="0" applyNumberFormat="1" applyFont="1" applyFill="1" applyBorder="1"/>
    <xf numFmtId="0" fontId="0" fillId="0" borderId="72" xfId="0" applyBorder="1"/>
    <xf numFmtId="10" fontId="3" fillId="7" borderId="61" xfId="2" applyNumberFormat="1" applyFont="1" applyFill="1" applyBorder="1" applyAlignment="1">
      <alignment horizontal="center"/>
    </xf>
    <xf numFmtId="10" fontId="3" fillId="7" borderId="57" xfId="2" applyNumberFormat="1" applyFont="1" applyFill="1" applyBorder="1" applyAlignment="1">
      <alignment horizontal="center"/>
    </xf>
    <xf numFmtId="0" fontId="4" fillId="9" borderId="39" xfId="0" applyFont="1" applyFill="1" applyBorder="1" applyAlignment="1">
      <alignment horizontal="right"/>
    </xf>
    <xf numFmtId="0" fontId="4" fillId="9" borderId="40" xfId="0" applyFont="1" applyFill="1" applyBorder="1" applyAlignment="1">
      <alignment horizontal="right"/>
    </xf>
    <xf numFmtId="7" fontId="7" fillId="0" borderId="17" xfId="0" applyNumberFormat="1" applyFont="1" applyBorder="1" applyAlignment="1" applyProtection="1">
      <alignment horizontal="center"/>
      <protection locked="0"/>
    </xf>
    <xf numFmtId="7" fontId="7" fillId="0" borderId="35" xfId="0" applyNumberFormat="1" applyFont="1" applyBorder="1" applyAlignment="1" applyProtection="1">
      <alignment horizontal="center"/>
      <protection locked="0"/>
    </xf>
    <xf numFmtId="0" fontId="4" fillId="9" borderId="2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9" borderId="53" xfId="0" applyFont="1" applyFill="1" applyBorder="1" applyAlignment="1">
      <alignment horizontal="right"/>
    </xf>
    <xf numFmtId="0" fontId="4" fillId="9" borderId="54" xfId="0" applyFont="1" applyFill="1" applyBorder="1" applyAlignment="1">
      <alignment horizontal="right"/>
    </xf>
    <xf numFmtId="0" fontId="7" fillId="0" borderId="15" xfId="0" applyFont="1" applyBorder="1" applyAlignment="1" applyProtection="1">
      <alignment horizontal="center"/>
      <protection locked="0"/>
    </xf>
    <xf numFmtId="0" fontId="7" fillId="0" borderId="38" xfId="0" applyFont="1" applyBorder="1" applyAlignment="1" applyProtection="1">
      <alignment horizontal="center"/>
      <protection locked="0"/>
    </xf>
    <xf numFmtId="10" fontId="3" fillId="7" borderId="15" xfId="2" applyNumberFormat="1" applyFont="1" applyFill="1" applyBorder="1" applyAlignment="1">
      <alignment horizontal="center"/>
    </xf>
    <xf numFmtId="10" fontId="3" fillId="7" borderId="38" xfId="2" applyNumberFormat="1" applyFont="1" applyFill="1" applyBorder="1" applyAlignment="1">
      <alignment horizontal="center"/>
    </xf>
    <xf numFmtId="7" fontId="3" fillId="7" borderId="55" xfId="0" applyNumberFormat="1" applyFont="1" applyFill="1" applyBorder="1" applyAlignment="1">
      <alignment horizontal="center"/>
    </xf>
    <xf numFmtId="0" fontId="3" fillId="7" borderId="56" xfId="0" applyFont="1" applyFill="1" applyBorder="1" applyAlignment="1">
      <alignment horizontal="center"/>
    </xf>
    <xf numFmtId="0" fontId="4" fillId="9" borderId="34" xfId="0" applyFont="1" applyFill="1" applyBorder="1" applyAlignment="1">
      <alignment horizontal="right"/>
    </xf>
    <xf numFmtId="0" fontId="4" fillId="9" borderId="16" xfId="0" applyFont="1" applyFill="1" applyBorder="1" applyAlignment="1">
      <alignment horizontal="right"/>
    </xf>
    <xf numFmtId="0" fontId="4" fillId="9" borderId="36" xfId="0" applyFont="1" applyFill="1" applyBorder="1" applyAlignment="1">
      <alignment horizontal="right"/>
    </xf>
    <xf numFmtId="0" fontId="4" fillId="9" borderId="18" xfId="0" applyFont="1" applyFill="1" applyBorder="1" applyAlignment="1">
      <alignment horizontal="right"/>
    </xf>
    <xf numFmtId="10" fontId="3" fillId="7" borderId="58" xfId="2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10" borderId="19" xfId="0" applyFont="1" applyFill="1" applyBorder="1" applyAlignment="1">
      <alignment horizontal="center" vertical="center"/>
    </xf>
    <xf numFmtId="0" fontId="2" fillId="10" borderId="20" xfId="0" applyFont="1" applyFill="1" applyBorder="1" applyAlignment="1">
      <alignment horizontal="center" vertical="center"/>
    </xf>
    <xf numFmtId="0" fontId="2" fillId="10" borderId="2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23" xfId="0" applyFont="1" applyFill="1" applyBorder="1" applyAlignment="1">
      <alignment horizontal="center" vertical="center"/>
    </xf>
    <xf numFmtId="7" fontId="3" fillId="7" borderId="17" xfId="0" applyNumberFormat="1" applyFont="1" applyFill="1" applyBorder="1" applyAlignment="1">
      <alignment horizontal="center"/>
    </xf>
    <xf numFmtId="7" fontId="3" fillId="7" borderId="35" xfId="0" applyNumberFormat="1" applyFont="1" applyFill="1" applyBorder="1" applyAlignment="1">
      <alignment horizontal="center"/>
    </xf>
    <xf numFmtId="0" fontId="7" fillId="8" borderId="14" xfId="0" applyFont="1" applyFill="1" applyBorder="1" applyAlignment="1" applyProtection="1">
      <alignment horizontal="center"/>
      <protection locked="0"/>
    </xf>
    <xf numFmtId="0" fontId="7" fillId="8" borderId="37" xfId="0" applyFont="1" applyFill="1" applyBorder="1" applyAlignment="1" applyProtection="1">
      <alignment horizontal="center"/>
      <protection locked="0"/>
    </xf>
    <xf numFmtId="10" fontId="7" fillId="8" borderId="15" xfId="0" applyNumberFormat="1" applyFont="1" applyFill="1" applyBorder="1" applyAlignment="1" applyProtection="1">
      <alignment horizontal="center"/>
      <protection locked="0"/>
    </xf>
    <xf numFmtId="10" fontId="7" fillId="8" borderId="38" xfId="0" applyNumberFormat="1" applyFont="1" applyFill="1" applyBorder="1" applyAlignment="1" applyProtection="1">
      <alignment horizontal="center"/>
      <protection locked="0"/>
    </xf>
    <xf numFmtId="0" fontId="5" fillId="9" borderId="26" xfId="0" applyFont="1" applyFill="1" applyBorder="1" applyAlignment="1">
      <alignment horizontal="center" vertical="center"/>
    </xf>
    <xf numFmtId="7" fontId="7" fillId="0" borderId="13" xfId="1" applyNumberFormat="1" applyFont="1" applyBorder="1" applyAlignment="1" applyProtection="1">
      <alignment horizontal="center" vertical="center"/>
      <protection locked="0"/>
    </xf>
    <xf numFmtId="8" fontId="11" fillId="7" borderId="28" xfId="0" applyNumberFormat="1" applyFont="1" applyFill="1" applyBorder="1" applyAlignment="1">
      <alignment horizontal="center" vertical="center"/>
    </xf>
    <xf numFmtId="0" fontId="11" fillId="7" borderId="28" xfId="0" applyFont="1" applyFill="1" applyBorder="1" applyAlignment="1">
      <alignment horizontal="center" vertical="center"/>
    </xf>
    <xf numFmtId="0" fontId="2" fillId="12" borderId="19" xfId="0" applyFont="1" applyFill="1" applyBorder="1" applyAlignment="1">
      <alignment horizontal="center" vertical="center"/>
    </xf>
    <xf numFmtId="0" fontId="2" fillId="12" borderId="20" xfId="0" applyFont="1" applyFill="1" applyBorder="1" applyAlignment="1">
      <alignment horizontal="center" vertical="center"/>
    </xf>
    <xf numFmtId="0" fontId="2" fillId="12" borderId="21" xfId="0" applyFont="1" applyFill="1" applyBorder="1" applyAlignment="1">
      <alignment horizontal="center" vertical="center"/>
    </xf>
    <xf numFmtId="0" fontId="2" fillId="12" borderId="32" xfId="0" applyFont="1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12" borderId="33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7" fontId="0" fillId="0" borderId="47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7" fontId="0" fillId="0" borderId="0" xfId="0" applyNumberFormat="1" applyBorder="1" applyAlignment="1">
      <alignment horizontal="center"/>
    </xf>
    <xf numFmtId="0" fontId="0" fillId="0" borderId="49" xfId="0" applyBorder="1" applyAlignment="1">
      <alignment horizontal="center"/>
    </xf>
    <xf numFmtId="7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99FF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Whole Loan vs Partial Sale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Full Am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'Full Am'!$F$4:$F$364</c:f>
              <c:numCache>
                <c:formatCode>"$"#,##0.00_);\("$"#,##0.00\)</c:formatCode>
                <c:ptCount val="361"/>
                <c:pt idx="0">
                  <c:v>71688.0</c:v>
                </c:pt>
                <c:pt idx="1">
                  <c:v>71543.63585239843</c:v>
                </c:pt>
                <c:pt idx="2">
                  <c:v>71398.51379302198</c:v>
                </c:pt>
                <c:pt idx="3">
                  <c:v>71252.6298428338</c:v>
                </c:pt>
                <c:pt idx="4">
                  <c:v>71105.98000190711</c:v>
                </c:pt>
                <c:pt idx="5">
                  <c:v>70958.56024931556</c:v>
                </c:pt>
                <c:pt idx="6">
                  <c:v>70810.36654302292</c:v>
                </c:pt>
                <c:pt idx="7">
                  <c:v>70661.39481977223</c:v>
                </c:pt>
                <c:pt idx="8">
                  <c:v>70511.64099497448</c:v>
                </c:pt>
                <c:pt idx="9">
                  <c:v>70361.10096259653</c:v>
                </c:pt>
                <c:pt idx="10">
                  <c:v>70209.77059504861</c:v>
                </c:pt>
                <c:pt idx="11">
                  <c:v>70057.64574307106</c:v>
                </c:pt>
                <c:pt idx="12">
                  <c:v>69904.72223562062</c:v>
                </c:pt>
                <c:pt idx="13">
                  <c:v>69750.99587975607</c:v>
                </c:pt>
                <c:pt idx="14">
                  <c:v>69596.46246052322</c:v>
                </c:pt>
                <c:pt idx="15">
                  <c:v>69441.11774083941</c:v>
                </c:pt>
                <c:pt idx="16">
                  <c:v>69284.95746137726</c:v>
                </c:pt>
                <c:pt idx="17">
                  <c:v>69127.97734044793</c:v>
                </c:pt>
                <c:pt idx="18">
                  <c:v>68970.17307388372</c:v>
                </c:pt>
                <c:pt idx="19">
                  <c:v>68811.54033492005</c:v>
                </c:pt>
                <c:pt idx="20">
                  <c:v>68652.07477407683</c:v>
                </c:pt>
                <c:pt idx="21">
                  <c:v>68491.77201903917</c:v>
                </c:pt>
                <c:pt idx="22">
                  <c:v>68330.62767453756</c:v>
                </c:pt>
                <c:pt idx="23">
                  <c:v>68168.63732222732</c:v>
                </c:pt>
                <c:pt idx="24">
                  <c:v>68005.79652056746</c:v>
                </c:pt>
                <c:pt idx="25">
                  <c:v>67842.10080469887</c:v>
                </c:pt>
                <c:pt idx="26">
                  <c:v>67677.54568632199</c:v>
                </c:pt>
                <c:pt idx="27">
                  <c:v>67512.12665357362</c:v>
                </c:pt>
                <c:pt idx="28">
                  <c:v>67345.83917090333</c:v>
                </c:pt>
                <c:pt idx="29">
                  <c:v>67178.678678949</c:v>
                </c:pt>
                <c:pt idx="30">
                  <c:v>67010.64059441193</c:v>
                </c:pt>
                <c:pt idx="31">
                  <c:v>66841.72030993104</c:v>
                </c:pt>
                <c:pt idx="32">
                  <c:v>66671.91319395663</c:v>
                </c:pt>
                <c:pt idx="33">
                  <c:v>66501.21459062335</c:v>
                </c:pt>
                <c:pt idx="34">
                  <c:v>66329.61981962256</c:v>
                </c:pt>
                <c:pt idx="35">
                  <c:v>66157.12417607402</c:v>
                </c:pt>
                <c:pt idx="36">
                  <c:v>65983.72293039685</c:v>
                </c:pt>
                <c:pt idx="37">
                  <c:v>65809.41132817988</c:v>
                </c:pt>
                <c:pt idx="38">
                  <c:v>65634.18459005127</c:v>
                </c:pt>
                <c:pt idx="39">
                  <c:v>65458.03791154748</c:v>
                </c:pt>
                <c:pt idx="40">
                  <c:v>65280.96646298155</c:v>
                </c:pt>
                <c:pt idx="41">
                  <c:v>65102.96538931064</c:v>
                </c:pt>
                <c:pt idx="42">
                  <c:v>64924.02981000296</c:v>
                </c:pt>
                <c:pt idx="43">
                  <c:v>64744.15481890391</c:v>
                </c:pt>
                <c:pt idx="44">
                  <c:v>64563.3354841016</c:v>
                </c:pt>
                <c:pt idx="45">
                  <c:v>64381.56684779158</c:v>
                </c:pt>
                <c:pt idx="46">
                  <c:v>64198.84392614092</c:v>
                </c:pt>
                <c:pt idx="47">
                  <c:v>64015.16170915161</c:v>
                </c:pt>
                <c:pt idx="48">
                  <c:v>63830.5151605231</c:v>
                </c:pt>
                <c:pt idx="49">
                  <c:v>63644.89921751429</c:v>
                </c:pt>
                <c:pt idx="50">
                  <c:v>63458.30879080469</c:v>
                </c:pt>
                <c:pt idx="51">
                  <c:v>63270.73876435486</c:v>
                </c:pt>
                <c:pt idx="52">
                  <c:v>63082.18399526616</c:v>
                </c:pt>
                <c:pt idx="53">
                  <c:v>62892.63931363975</c:v>
                </c:pt>
                <c:pt idx="54">
                  <c:v>62702.0995224348</c:v>
                </c:pt>
                <c:pt idx="55">
                  <c:v>62510.55939732602</c:v>
                </c:pt>
                <c:pt idx="56">
                  <c:v>62318.01368656043</c:v>
                </c:pt>
                <c:pt idx="57">
                  <c:v>62124.45711081332</c:v>
                </c:pt>
                <c:pt idx="58">
                  <c:v>61929.88436304352</c:v>
                </c:pt>
                <c:pt idx="59">
                  <c:v>61734.29010834795</c:v>
                </c:pt>
                <c:pt idx="60">
                  <c:v>61537.66898381522</c:v>
                </c:pt>
                <c:pt idx="61">
                  <c:v>61340.0155983787</c:v>
                </c:pt>
                <c:pt idx="62">
                  <c:v>61141.32453266863</c:v>
                </c:pt>
                <c:pt idx="63">
                  <c:v>60941.59033886359</c:v>
                </c:pt>
                <c:pt idx="64">
                  <c:v>60740.80754054106</c:v>
                </c:pt>
                <c:pt idx="65">
                  <c:v>60538.97063252734</c:v>
                </c:pt>
                <c:pt idx="66">
                  <c:v>60336.07408074655</c:v>
                </c:pt>
                <c:pt idx="67">
                  <c:v>60132.11232206892</c:v>
                </c:pt>
                <c:pt idx="68">
                  <c:v>59927.07976415822</c:v>
                </c:pt>
                <c:pt idx="69">
                  <c:v>59720.9707853185</c:v>
                </c:pt>
                <c:pt idx="70">
                  <c:v>59513.77973433986</c:v>
                </c:pt>
                <c:pt idx="71">
                  <c:v>59305.50093034357</c:v>
                </c:pt>
                <c:pt idx="72">
                  <c:v>59096.12866262632</c:v>
                </c:pt>
                <c:pt idx="73">
                  <c:v>58885.65719050355</c:v>
                </c:pt>
                <c:pt idx="74">
                  <c:v>58674.08074315214</c:v>
                </c:pt>
                <c:pt idx="75">
                  <c:v>58461.39351945213</c:v>
                </c:pt>
                <c:pt idx="76">
                  <c:v>58247.5896878277</c:v>
                </c:pt>
                <c:pt idx="77">
                  <c:v>58032.66338608724</c:v>
                </c:pt>
                <c:pt idx="78">
                  <c:v>57816.60872126264</c:v>
                </c:pt>
                <c:pt idx="79">
                  <c:v>57599.4197694477</c:v>
                </c:pt>
                <c:pt idx="80">
                  <c:v>57381.09057563575</c:v>
                </c:pt>
                <c:pt idx="81">
                  <c:v>57161.61515355627</c:v>
                </c:pt>
                <c:pt idx="82">
                  <c:v>56940.98748551089</c:v>
                </c:pt>
                <c:pt idx="83">
                  <c:v>56719.20152220826</c:v>
                </c:pt>
                <c:pt idx="84">
                  <c:v>56496.25118259829</c:v>
                </c:pt>
                <c:pt idx="85">
                  <c:v>56272.13035370538</c:v>
                </c:pt>
                <c:pt idx="86">
                  <c:v>56046.83289046077</c:v>
                </c:pt>
                <c:pt idx="87">
                  <c:v>55820.35261553413</c:v>
                </c:pt>
                <c:pt idx="88">
                  <c:v>55592.68331916412</c:v>
                </c:pt>
                <c:pt idx="89">
                  <c:v>55363.81875898817</c:v>
                </c:pt>
                <c:pt idx="90">
                  <c:v>55133.75265987131</c:v>
                </c:pt>
                <c:pt idx="91">
                  <c:v>54902.47871373407</c:v>
                </c:pt>
                <c:pt idx="92">
                  <c:v>54669.99057937962</c:v>
                </c:pt>
                <c:pt idx="93">
                  <c:v>54436.2818823198</c:v>
                </c:pt>
                <c:pt idx="94">
                  <c:v>54201.34621460042</c:v>
                </c:pt>
                <c:pt idx="95">
                  <c:v>53965.17713462552</c:v>
                </c:pt>
                <c:pt idx="96">
                  <c:v>53727.76816698074</c:v>
                </c:pt>
                <c:pt idx="97">
                  <c:v>53489.11280225583</c:v>
                </c:pt>
                <c:pt idx="98">
                  <c:v>53249.20449686612</c:v>
                </c:pt>
                <c:pt idx="99">
                  <c:v>53008.03667287311</c:v>
                </c:pt>
                <c:pt idx="100">
                  <c:v>52765.60271780413</c:v>
                </c:pt>
                <c:pt idx="101">
                  <c:v>52521.89598447105</c:v>
                </c:pt>
                <c:pt idx="102">
                  <c:v>52276.90979078796</c:v>
                </c:pt>
                <c:pt idx="103">
                  <c:v>52030.63741958804</c:v>
                </c:pt>
                <c:pt idx="104">
                  <c:v>51783.07211843932</c:v>
                </c:pt>
                <c:pt idx="105">
                  <c:v>51534.20709945957</c:v>
                </c:pt>
                <c:pt idx="106">
                  <c:v>51284.03553913017</c:v>
                </c:pt>
                <c:pt idx="107">
                  <c:v>51032.55057810905</c:v>
                </c:pt>
                <c:pt idx="108">
                  <c:v>50779.74532104257</c:v>
                </c:pt>
                <c:pt idx="109">
                  <c:v>50525.61283637648</c:v>
                </c:pt>
                <c:pt idx="110">
                  <c:v>50270.1461561659</c:v>
                </c:pt>
                <c:pt idx="111">
                  <c:v>50013.33827588421</c:v>
                </c:pt>
                <c:pt idx="112">
                  <c:v>49755.18215423105</c:v>
                </c:pt>
                <c:pt idx="113">
                  <c:v>49495.6707129392</c:v>
                </c:pt>
                <c:pt idx="114">
                  <c:v>49234.79683658057</c:v>
                </c:pt>
                <c:pt idx="115">
                  <c:v>48972.55337237106</c:v>
                </c:pt>
                <c:pt idx="116">
                  <c:v>48708.93312997445</c:v>
                </c:pt>
                <c:pt idx="117">
                  <c:v>48443.92888130526</c:v>
                </c:pt>
                <c:pt idx="118">
                  <c:v>48177.53336033056</c:v>
                </c:pt>
                <c:pt idx="119">
                  <c:v>47909.73926287073</c:v>
                </c:pt>
                <c:pt idx="120">
                  <c:v>47640.53924639925</c:v>
                </c:pt>
                <c:pt idx="121">
                  <c:v>47369.92592984129</c:v>
                </c:pt>
                <c:pt idx="122">
                  <c:v>47097.89189337139</c:v>
                </c:pt>
                <c:pt idx="123">
                  <c:v>46824.42967821004</c:v>
                </c:pt>
                <c:pt idx="124">
                  <c:v>46549.53178641908</c:v>
                </c:pt>
                <c:pt idx="125">
                  <c:v>46273.19068069622</c:v>
                </c:pt>
                <c:pt idx="126">
                  <c:v>45995.39878416832</c:v>
                </c:pt>
                <c:pt idx="127">
                  <c:v>45716.14848018365</c:v>
                </c:pt>
                <c:pt idx="128">
                  <c:v>45435.43211210305</c:v>
                </c:pt>
                <c:pt idx="129">
                  <c:v>45153.24198309003</c:v>
                </c:pt>
                <c:pt idx="130">
                  <c:v>44869.5703558997</c:v>
                </c:pt>
                <c:pt idx="131">
                  <c:v>44584.40945266662</c:v>
                </c:pt>
                <c:pt idx="132">
                  <c:v>44297.75145469156</c:v>
                </c:pt>
                <c:pt idx="133">
                  <c:v>44009.58850222712</c:v>
                </c:pt>
                <c:pt idx="134">
                  <c:v>43719.91269426226</c:v>
                </c:pt>
                <c:pt idx="135">
                  <c:v>43428.71608830557</c:v>
                </c:pt>
                <c:pt idx="136">
                  <c:v>43135.99070016763</c:v>
                </c:pt>
                <c:pt idx="137">
                  <c:v>42841.72850374195</c:v>
                </c:pt>
                <c:pt idx="138">
                  <c:v>42545.92143078503</c:v>
                </c:pt>
                <c:pt idx="139">
                  <c:v>42248.5613706951</c:v>
                </c:pt>
                <c:pt idx="140">
                  <c:v>41949.64017028969</c:v>
                </c:pt>
                <c:pt idx="141">
                  <c:v>41649.14963358216</c:v>
                </c:pt>
                <c:pt idx="142">
                  <c:v>41347.08152155691</c:v>
                </c:pt>
                <c:pt idx="143">
                  <c:v>41043.42755194352</c:v>
                </c:pt>
                <c:pt idx="144">
                  <c:v>40738.17939898967</c:v>
                </c:pt>
                <c:pt idx="145">
                  <c:v>40431.3286932328</c:v>
                </c:pt>
                <c:pt idx="146">
                  <c:v>40122.86702127072</c:v>
                </c:pt>
                <c:pt idx="147">
                  <c:v>39812.78592553084</c:v>
                </c:pt>
                <c:pt idx="148">
                  <c:v>39501.07690403832</c:v>
                </c:pt>
                <c:pt idx="149">
                  <c:v>39187.73141018296</c:v>
                </c:pt>
                <c:pt idx="150">
                  <c:v>38872.74085248486</c:v>
                </c:pt>
                <c:pt idx="151">
                  <c:v>38556.09659435885</c:v>
                </c:pt>
                <c:pt idx="152">
                  <c:v>38237.78995387768</c:v>
                </c:pt>
                <c:pt idx="153">
                  <c:v>37917.81220353397</c:v>
                </c:pt>
                <c:pt idx="154">
                  <c:v>37596.15457000097</c:v>
                </c:pt>
                <c:pt idx="155">
                  <c:v>37272.80823389191</c:v>
                </c:pt>
                <c:pt idx="156">
                  <c:v>36947.76432951829</c:v>
                </c:pt>
                <c:pt idx="157">
                  <c:v>36621.01394464671</c:v>
                </c:pt>
                <c:pt idx="158">
                  <c:v>36292.54812025454</c:v>
                </c:pt>
                <c:pt idx="159">
                  <c:v>35962.35785028432</c:v>
                </c:pt>
                <c:pt idx="160">
                  <c:v>35630.43408139675</c:v>
                </c:pt>
                <c:pt idx="161">
                  <c:v>35296.76771272253</c:v>
                </c:pt>
                <c:pt idx="162">
                  <c:v>34961.34959561277</c:v>
                </c:pt>
                <c:pt idx="163">
                  <c:v>34624.17053338817</c:v>
                </c:pt>
                <c:pt idx="164">
                  <c:v>34285.22128108691</c:v>
                </c:pt>
                <c:pt idx="165">
                  <c:v>33944.49254521105</c:v>
                </c:pt>
                <c:pt idx="166">
                  <c:v>33601.97498347185</c:v>
                </c:pt>
                <c:pt idx="167">
                  <c:v>33257.65920453352</c:v>
                </c:pt>
                <c:pt idx="168">
                  <c:v>32911.53576775576</c:v>
                </c:pt>
                <c:pt idx="169">
                  <c:v>32563.59518293492</c:v>
                </c:pt>
                <c:pt idx="170">
                  <c:v>32213.82791004377</c:v>
                </c:pt>
                <c:pt idx="171">
                  <c:v>31862.22435896994</c:v>
                </c:pt>
                <c:pt idx="172">
                  <c:v>31508.77488925298</c:v>
                </c:pt>
                <c:pt idx="173">
                  <c:v>31153.46980982</c:v>
                </c:pt>
                <c:pt idx="174">
                  <c:v>30796.29937872</c:v>
                </c:pt>
                <c:pt idx="175">
                  <c:v>30437.25380285672</c:v>
                </c:pt>
                <c:pt idx="176">
                  <c:v>30076.32323772016</c:v>
                </c:pt>
                <c:pt idx="177">
                  <c:v>29713.49778711663</c:v>
                </c:pt>
                <c:pt idx="178">
                  <c:v>29348.76750289743</c:v>
                </c:pt>
                <c:pt idx="179">
                  <c:v>28982.12238468609</c:v>
                </c:pt>
                <c:pt idx="180">
                  <c:v>28613.55237960413</c:v>
                </c:pt>
                <c:pt idx="181">
                  <c:v>28243.0473819955</c:v>
                </c:pt>
                <c:pt idx="182">
                  <c:v>27870.59723314941</c:v>
                </c:pt>
                <c:pt idx="183">
                  <c:v>27496.19172102189</c:v>
                </c:pt>
                <c:pt idx="184">
                  <c:v>27119.8205799557</c:v>
                </c:pt>
                <c:pt idx="185">
                  <c:v>26741.4734903989</c:v>
                </c:pt>
                <c:pt idx="186">
                  <c:v>26361.14007862194</c:v>
                </c:pt>
                <c:pt idx="187">
                  <c:v>25978.80991643315</c:v>
                </c:pt>
                <c:pt idx="188">
                  <c:v>25594.47252089287</c:v>
                </c:pt>
                <c:pt idx="189">
                  <c:v>25208.117354026</c:v>
                </c:pt>
                <c:pt idx="190">
                  <c:v>24819.73382253308</c:v>
                </c:pt>
                <c:pt idx="191">
                  <c:v>24429.31127749982</c:v>
                </c:pt>
                <c:pt idx="192">
                  <c:v>24036.83901410513</c:v>
                </c:pt>
                <c:pt idx="193">
                  <c:v>23642.30627132763</c:v>
                </c:pt>
                <c:pt idx="194">
                  <c:v>23245.70223165054</c:v>
                </c:pt>
                <c:pt idx="195">
                  <c:v>22847.01602076515</c:v>
                </c:pt>
                <c:pt idx="196">
                  <c:v>22446.23670727261</c:v>
                </c:pt>
                <c:pt idx="197">
                  <c:v>22043.35330238423</c:v>
                </c:pt>
                <c:pt idx="198">
                  <c:v>21638.35475962019</c:v>
                </c:pt>
                <c:pt idx="199">
                  <c:v>21231.22997450664</c:v>
                </c:pt>
                <c:pt idx="200">
                  <c:v>20821.96778427124</c:v>
                </c:pt>
                <c:pt idx="201">
                  <c:v>20410.55696753711</c:v>
                </c:pt>
                <c:pt idx="202">
                  <c:v>19996.98624401512</c:v>
                </c:pt>
                <c:pt idx="203">
                  <c:v>19581.24427419464</c:v>
                </c:pt>
                <c:pt idx="204">
                  <c:v>19163.3196590326</c:v>
                </c:pt>
                <c:pt idx="205">
                  <c:v>18743.20093964097</c:v>
                </c:pt>
                <c:pt idx="206">
                  <c:v>18320.87659697252</c:v>
                </c:pt>
                <c:pt idx="207">
                  <c:v>17896.33505150507</c:v>
                </c:pt>
                <c:pt idx="208">
                  <c:v>17469.56466292392</c:v>
                </c:pt>
                <c:pt idx="209">
                  <c:v>17040.55372980271</c:v>
                </c:pt>
                <c:pt idx="210">
                  <c:v>16609.29048928261</c:v>
                </c:pt>
                <c:pt idx="211">
                  <c:v>16175.76311674979</c:v>
                </c:pt>
                <c:pt idx="212">
                  <c:v>15739.95972551117</c:v>
                </c:pt>
                <c:pt idx="213">
                  <c:v>15301.86836646854</c:v>
                </c:pt>
                <c:pt idx="214">
                  <c:v>14861.47702779095</c:v>
                </c:pt>
                <c:pt idx="215">
                  <c:v>14418.77363458529</c:v>
                </c:pt>
                <c:pt idx="216">
                  <c:v>13973.74604856531</c:v>
                </c:pt>
                <c:pt idx="217">
                  <c:v>13526.38206771872</c:v>
                </c:pt>
                <c:pt idx="218">
                  <c:v>13076.66942597268</c:v>
                </c:pt>
                <c:pt idx="219">
                  <c:v>12624.59579285748</c:v>
                </c:pt>
                <c:pt idx="220">
                  <c:v>12170.14877316842</c:v>
                </c:pt>
                <c:pt idx="221">
                  <c:v>11713.315906626</c:v>
                </c:pt>
                <c:pt idx="222">
                  <c:v>11254.08466753423</c:v>
                </c:pt>
                <c:pt idx="223">
                  <c:v>10792.44246443722</c:v>
                </c:pt>
                <c:pt idx="224">
                  <c:v>10328.37663977396</c:v>
                </c:pt>
                <c:pt idx="225">
                  <c:v>9861.874469531217</c:v>
                </c:pt>
                <c:pt idx="226">
                  <c:v>9392.923162894698</c:v>
                </c:pt>
                <c:pt idx="227">
                  <c:v>8921.509861898337</c:v>
                </c:pt>
                <c:pt idx="228">
                  <c:v>8447.621641071746</c:v>
                </c:pt>
                <c:pt idx="229">
                  <c:v>7971.245507085815</c:v>
                </c:pt>
                <c:pt idx="230">
                  <c:v>7492.368398396457</c:v>
                </c:pt>
                <c:pt idx="231">
                  <c:v>7010.977184886481</c:v>
                </c:pt>
                <c:pt idx="232">
                  <c:v>6527.058667505577</c:v>
                </c:pt>
                <c:pt idx="233">
                  <c:v>6040.599577908424</c:v>
                </c:pt>
                <c:pt idx="234">
                  <c:v>5551.586578090885</c:v>
                </c:pt>
                <c:pt idx="235">
                  <c:v>5060.006260024304</c:v>
                </c:pt>
                <c:pt idx="236">
                  <c:v>4565.845145287874</c:v>
                </c:pt>
                <c:pt idx="237">
                  <c:v>4069.089684699078</c:v>
                </c:pt>
                <c:pt idx="238">
                  <c:v>3569.72625794219</c:v>
                </c:pt>
                <c:pt idx="239">
                  <c:v>3067.741173194829</c:v>
                </c:pt>
                <c:pt idx="240">
                  <c:v>2563.120666752543</c:v>
                </c:pt>
                <c:pt idx="241">
                  <c:v>2055.850902651436</c:v>
                </c:pt>
                <c:pt idx="242">
                  <c:v>1545.917972288798</c:v>
                </c:pt>
                <c:pt idx="243">
                  <c:v>1033.307894041757</c:v>
                </c:pt>
                <c:pt idx="244">
                  <c:v>518.006612883918</c:v>
                </c:pt>
                <c:pt idx="245">
                  <c:v>6.82121026329696E-13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08-4ED7-82D4-EF50645FF6A4}"/>
            </c:ext>
          </c:extLst>
        </c:ser>
        <c:ser>
          <c:idx val="1"/>
          <c:order val="1"/>
          <c:tx>
            <c:strRef>
              <c:f>'Partial Am'!$A$1:$F$1</c:f>
              <c:strCache>
                <c:ptCount val="1"/>
                <c:pt idx="0">
                  <c:v>PARTIAL AMORTIZATION SCHEDULE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val>
            <c:numRef>
              <c:f>'Partial Am'!$F$4:$F$364</c:f>
              <c:numCache>
                <c:formatCode>"$"#,##0.00_);\("$"#,##0.00\)</c:formatCode>
                <c:ptCount val="361"/>
                <c:pt idx="0">
                  <c:v>30000.0</c:v>
                </c:pt>
                <c:pt idx="1">
                  <c:v>29709.99491578619</c:v>
                </c:pt>
                <c:pt idx="2">
                  <c:v>29417.94950161647</c:v>
                </c:pt>
                <c:pt idx="3">
                  <c:v>29123.84940275517</c:v>
                </c:pt>
                <c:pt idx="4">
                  <c:v>28827.68016347391</c:v>
                </c:pt>
                <c:pt idx="5">
                  <c:v>28529.42722634106</c:v>
                </c:pt>
                <c:pt idx="6">
                  <c:v>28229.07593150626</c:v>
                </c:pt>
                <c:pt idx="7">
                  <c:v>27926.61151597976</c:v>
                </c:pt>
                <c:pt idx="8">
                  <c:v>27622.01911290689</c:v>
                </c:pt>
                <c:pt idx="9">
                  <c:v>27315.28375083722</c:v>
                </c:pt>
                <c:pt idx="10">
                  <c:v>27006.39035298876</c:v>
                </c:pt>
                <c:pt idx="11">
                  <c:v>26695.32373650685</c:v>
                </c:pt>
                <c:pt idx="12">
                  <c:v>26382.06861171787</c:v>
                </c:pt>
                <c:pt idx="13">
                  <c:v>26066.60958137779</c:v>
                </c:pt>
                <c:pt idx="14">
                  <c:v>25748.93113991529</c:v>
                </c:pt>
                <c:pt idx="15">
                  <c:v>25429.01767266964</c:v>
                </c:pt>
                <c:pt idx="16">
                  <c:v>25106.85345512322</c:v>
                </c:pt>
                <c:pt idx="17">
                  <c:v>24782.42265212861</c:v>
                </c:pt>
                <c:pt idx="18">
                  <c:v>24455.70931713024</c:v>
                </c:pt>
                <c:pt idx="19">
                  <c:v>24126.69739138063</c:v>
                </c:pt>
                <c:pt idx="20">
                  <c:v>23795.37070315097</c:v>
                </c:pt>
                <c:pt idx="21">
                  <c:v>23461.71296693636</c:v>
                </c:pt>
                <c:pt idx="22">
                  <c:v>23125.70778265522</c:v>
                </c:pt>
                <c:pt idx="23">
                  <c:v>22787.3386348433</c:v>
                </c:pt>
                <c:pt idx="24">
                  <c:v>22446.58889184177</c:v>
                </c:pt>
                <c:pt idx="25">
                  <c:v>22103.4418049799</c:v>
                </c:pt>
                <c:pt idx="26">
                  <c:v>21757.88050775165</c:v>
                </c:pt>
                <c:pt idx="27">
                  <c:v>21409.8880149868</c:v>
                </c:pt>
                <c:pt idx="28">
                  <c:v>21059.44722201596</c:v>
                </c:pt>
                <c:pt idx="29">
                  <c:v>20706.5409038299</c:v>
                </c:pt>
                <c:pt idx="30">
                  <c:v>20351.1517142329</c:v>
                </c:pt>
                <c:pt idx="31">
                  <c:v>19993.26218499011</c:v>
                </c:pt>
                <c:pt idx="32">
                  <c:v>19632.85472496897</c:v>
                </c:pt>
                <c:pt idx="33">
                  <c:v>19269.91161927457</c:v>
                </c:pt>
                <c:pt idx="34">
                  <c:v>18904.41502837888</c:v>
                </c:pt>
                <c:pt idx="35">
                  <c:v>18536.34698724393</c:v>
                </c:pt>
                <c:pt idx="36">
                  <c:v>18165.6894044388</c:v>
                </c:pt>
                <c:pt idx="37">
                  <c:v>17792.42406125032</c:v>
                </c:pt>
                <c:pt idx="38">
                  <c:v>17416.53261078765</c:v>
                </c:pt>
                <c:pt idx="39">
                  <c:v>17037.99657708042</c:v>
                </c:pt>
                <c:pt idx="40">
                  <c:v>16656.79735417063</c:v>
                </c:pt>
                <c:pt idx="41">
                  <c:v>16272.91620519815</c:v>
                </c:pt>
                <c:pt idx="42">
                  <c:v>15886.33426147967</c:v>
                </c:pt>
                <c:pt idx="43">
                  <c:v>15497.03252158134</c:v>
                </c:pt>
                <c:pt idx="44">
                  <c:v>15104.99185038477</c:v>
                </c:pt>
                <c:pt idx="45">
                  <c:v>14710.19297814652</c:v>
                </c:pt>
                <c:pt idx="46">
                  <c:v>14312.61649955088</c:v>
                </c:pt>
                <c:pt idx="47">
                  <c:v>13912.24287275612</c:v>
                </c:pt>
                <c:pt idx="48">
                  <c:v>13509.05241843396</c:v>
                </c:pt>
                <c:pt idx="49">
                  <c:v>13103.02531880221</c:v>
                </c:pt>
                <c:pt idx="50">
                  <c:v>12694.14161665078</c:v>
                </c:pt>
                <c:pt idx="51">
                  <c:v>12282.38121436064</c:v>
                </c:pt>
                <c:pt idx="52">
                  <c:v>11867.72387291606</c:v>
                </c:pt>
                <c:pt idx="53">
                  <c:v>11450.14921090974</c:v>
                </c:pt>
                <c:pt idx="54">
                  <c:v>11029.63670354106</c:v>
                </c:pt>
                <c:pt idx="55">
                  <c:v>10606.16568160722</c:v>
                </c:pt>
                <c:pt idx="56">
                  <c:v>10179.7153304873</c:v>
                </c:pt>
                <c:pt idx="57">
                  <c:v>9750.264689119178</c:v>
                </c:pt>
                <c:pt idx="58">
                  <c:v>9317.79264896923</c:v>
                </c:pt>
                <c:pt idx="59">
                  <c:v>8882.277952994813</c:v>
                </c:pt>
                <c:pt idx="60">
                  <c:v>8443.699194599412</c:v>
                </c:pt>
                <c:pt idx="61">
                  <c:v>8002.034816580466</c:v>
                </c:pt>
                <c:pt idx="62">
                  <c:v>7557.263110069776</c:v>
                </c:pt>
                <c:pt idx="63">
                  <c:v>7109.36221346646</c:v>
                </c:pt>
                <c:pt idx="64">
                  <c:v>6658.310111362406</c:v>
                </c:pt>
                <c:pt idx="65">
                  <c:v>6204.08463346016</c:v>
                </c:pt>
                <c:pt idx="66">
                  <c:v>5746.6634534832</c:v>
                </c:pt>
                <c:pt idx="67">
                  <c:v>5286.02408807855</c:v>
                </c:pt>
                <c:pt idx="68">
                  <c:v>4822.143895711671</c:v>
                </c:pt>
                <c:pt idx="69">
                  <c:v>4355.000075553563</c:v>
                </c:pt>
                <c:pt idx="70">
                  <c:v>3884.569666360067</c:v>
                </c:pt>
                <c:pt idx="71">
                  <c:v>3410.829545343246</c:v>
                </c:pt>
                <c:pt idx="72">
                  <c:v>2933.75642703486</c:v>
                </c:pt>
                <c:pt idx="73">
                  <c:v>2453.32686214182</c:v>
                </c:pt>
                <c:pt idx="74">
                  <c:v>1969.517236393602</c:v>
                </c:pt>
                <c:pt idx="75">
                  <c:v>1482.303769381546</c:v>
                </c:pt>
                <c:pt idx="76">
                  <c:v>991.6625133899976</c:v>
                </c:pt>
                <c:pt idx="77">
                  <c:v>497.5693522192123</c:v>
                </c:pt>
                <c:pt idx="78">
                  <c:v>-8.07176547823474E-12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08-4ED7-82D4-EF50645FF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0403040"/>
        <c:axId val="-2070985984"/>
      </c:areaChart>
      <c:catAx>
        <c:axId val="-2050403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0985984"/>
        <c:crosses val="autoZero"/>
        <c:auto val="1"/>
        <c:lblAlgn val="ctr"/>
        <c:lblOffset val="100"/>
        <c:noMultiLvlLbl val="0"/>
      </c:catAx>
      <c:valAx>
        <c:axId val="-207098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040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</xdr:row>
      <xdr:rowOff>142875</xdr:rowOff>
    </xdr:from>
    <xdr:to>
      <xdr:col>12</xdr:col>
      <xdr:colOff>9524</xdr:colOff>
      <xdr:row>23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="150" zoomScaleNormal="150" zoomScalePageLayoutView="150" workbookViewId="0">
      <selection activeCell="H14" sqref="H14:I14"/>
    </sheetView>
  </sheetViews>
  <sheetFormatPr baseColWidth="10" defaultColWidth="8.83203125" defaultRowHeight="15" x14ac:dyDescent="0.2"/>
  <cols>
    <col min="1" max="1" width="12.5" customWidth="1"/>
    <col min="2" max="2" width="17.1640625" customWidth="1"/>
    <col min="3" max="4" width="17.83203125" customWidth="1"/>
    <col min="5" max="5" width="6.5" customWidth="1"/>
    <col min="17" max="18" width="8.83203125" style="36"/>
  </cols>
  <sheetData>
    <row r="1" spans="1:16" ht="16" thickBo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7.5" customHeight="1" thickTop="1" x14ac:dyDescent="0.2">
      <c r="A2" s="36"/>
      <c r="B2" s="131" t="s">
        <v>0</v>
      </c>
      <c r="C2" s="132"/>
      <c r="D2" s="133"/>
      <c r="E2" s="37"/>
      <c r="F2" s="137" t="s">
        <v>17</v>
      </c>
      <c r="G2" s="138"/>
      <c r="H2" s="138"/>
      <c r="I2" s="139"/>
      <c r="J2" s="36"/>
      <c r="K2" s="36"/>
      <c r="L2" s="36"/>
      <c r="M2" s="36"/>
      <c r="N2" s="36"/>
      <c r="O2" s="36"/>
      <c r="P2" s="36"/>
    </row>
    <row r="3" spans="1:16" ht="16" thickBot="1" x14ac:dyDescent="0.25">
      <c r="A3" s="36"/>
      <c r="B3" s="134"/>
      <c r="C3" s="135"/>
      <c r="D3" s="136"/>
      <c r="E3" s="37"/>
      <c r="F3" s="140"/>
      <c r="G3" s="141"/>
      <c r="H3" s="141"/>
      <c r="I3" s="142"/>
      <c r="J3" s="36"/>
      <c r="K3" s="36"/>
      <c r="L3" s="36"/>
      <c r="M3" s="36"/>
      <c r="N3" s="36"/>
      <c r="O3" s="36"/>
      <c r="P3" s="36"/>
    </row>
    <row r="4" spans="1:16" ht="6" customHeight="1" thickBot="1" x14ac:dyDescent="0.25">
      <c r="A4" s="36"/>
      <c r="B4" s="13"/>
      <c r="C4" s="9"/>
      <c r="D4" s="14"/>
      <c r="E4" s="37"/>
      <c r="F4" s="17"/>
      <c r="G4" s="8"/>
      <c r="H4" s="8"/>
      <c r="I4" s="18"/>
      <c r="J4" s="36"/>
      <c r="K4" s="36"/>
      <c r="L4" s="36"/>
      <c r="M4" s="36"/>
      <c r="N4" s="36"/>
      <c r="O4" s="36"/>
      <c r="P4" s="36"/>
    </row>
    <row r="5" spans="1:16" ht="16" thickBot="1" x14ac:dyDescent="0.25">
      <c r="A5" s="36"/>
      <c r="B5" s="15"/>
      <c r="C5" s="6" t="s">
        <v>11</v>
      </c>
      <c r="D5" s="16" t="s">
        <v>12</v>
      </c>
      <c r="E5" s="37"/>
      <c r="F5" s="126" t="s">
        <v>50</v>
      </c>
      <c r="G5" s="127"/>
      <c r="H5" s="149">
        <f>-PV(H7/12,H6,H8)</f>
        <v>52438.782429169034</v>
      </c>
      <c r="I5" s="150"/>
      <c r="J5" s="36"/>
      <c r="K5" s="79"/>
      <c r="L5" s="36"/>
      <c r="M5" s="36"/>
      <c r="N5" s="36"/>
      <c r="O5" s="36"/>
      <c r="P5" s="36"/>
    </row>
    <row r="6" spans="1:16" ht="16" thickBot="1" x14ac:dyDescent="0.25">
      <c r="A6" s="36"/>
      <c r="B6" s="71" t="s">
        <v>1</v>
      </c>
      <c r="C6" s="70">
        <v>84000</v>
      </c>
      <c r="D6" s="38">
        <f>C6</f>
        <v>84000</v>
      </c>
      <c r="E6" s="37"/>
      <c r="F6" s="128" t="s">
        <v>18</v>
      </c>
      <c r="G6" s="129"/>
      <c r="H6" s="151">
        <v>245</v>
      </c>
      <c r="I6" s="152"/>
      <c r="J6" s="36"/>
      <c r="K6" s="80"/>
      <c r="L6" s="36"/>
      <c r="M6" s="36"/>
      <c r="N6" s="36"/>
      <c r="O6" s="36"/>
      <c r="P6" s="36"/>
    </row>
    <row r="7" spans="1:16" ht="16" thickBot="1" x14ac:dyDescent="0.25">
      <c r="A7" s="36"/>
      <c r="B7" s="75"/>
      <c r="C7" s="108"/>
      <c r="D7" s="74"/>
      <c r="E7" s="37"/>
      <c r="F7" s="128" t="s">
        <v>49</v>
      </c>
      <c r="G7" s="129"/>
      <c r="H7" s="153">
        <v>9.9500000000000005E-2</v>
      </c>
      <c r="I7" s="154"/>
      <c r="J7" s="36"/>
      <c r="K7" s="36"/>
      <c r="L7" s="36"/>
      <c r="M7" s="36"/>
      <c r="N7" s="36"/>
      <c r="O7" s="36"/>
      <c r="P7" s="36"/>
    </row>
    <row r="8" spans="1:16" ht="16" thickBot="1" x14ac:dyDescent="0.25">
      <c r="A8" s="36"/>
      <c r="B8" s="71" t="s">
        <v>2</v>
      </c>
      <c r="C8" s="73">
        <v>81000</v>
      </c>
      <c r="D8" s="39">
        <f>C8</f>
        <v>81000</v>
      </c>
      <c r="E8" s="37"/>
      <c r="F8" s="118" t="s">
        <v>19</v>
      </c>
      <c r="G8" s="119"/>
      <c r="H8" s="124">
        <f>C12</f>
        <v>501.07</v>
      </c>
      <c r="I8" s="125"/>
      <c r="J8" s="36"/>
      <c r="K8" s="36"/>
      <c r="L8" s="36"/>
      <c r="M8" s="36"/>
      <c r="N8" s="36"/>
      <c r="O8" s="36"/>
      <c r="P8" s="36"/>
    </row>
    <row r="9" spans="1:16" ht="16" thickBot="1" x14ac:dyDescent="0.25">
      <c r="A9" s="36"/>
      <c r="B9" s="71" t="s">
        <v>3</v>
      </c>
      <c r="C9" s="65">
        <v>81000</v>
      </c>
      <c r="D9" s="39">
        <f>C9</f>
        <v>81000</v>
      </c>
      <c r="E9" s="37"/>
      <c r="F9" s="111" t="s">
        <v>52</v>
      </c>
      <c r="G9" s="112"/>
      <c r="H9" s="130">
        <f>H5/C6</f>
        <v>0.6242712193948694</v>
      </c>
      <c r="I9" s="110"/>
      <c r="J9" s="36"/>
      <c r="K9" s="36"/>
      <c r="L9" s="36"/>
      <c r="M9" s="36"/>
      <c r="N9" s="36"/>
      <c r="O9" s="36"/>
      <c r="P9" s="36"/>
    </row>
    <row r="10" spans="1:16" ht="16" thickBot="1" x14ac:dyDescent="0.25">
      <c r="A10" s="36"/>
      <c r="B10" s="71" t="s">
        <v>4</v>
      </c>
      <c r="C10" s="66">
        <v>6.3E-2</v>
      </c>
      <c r="D10" s="56">
        <f>C10</f>
        <v>6.3E-2</v>
      </c>
      <c r="E10" s="37"/>
      <c r="F10" s="37"/>
      <c r="G10" s="37"/>
      <c r="H10" s="37"/>
      <c r="I10" s="37"/>
      <c r="J10" s="36"/>
      <c r="K10" s="36"/>
      <c r="L10" s="36"/>
      <c r="M10" s="36"/>
      <c r="N10" s="36"/>
      <c r="O10" s="36"/>
      <c r="P10" s="36"/>
    </row>
    <row r="11" spans="1:16" ht="17" thickTop="1" thickBot="1" x14ac:dyDescent="0.25">
      <c r="A11" s="36"/>
      <c r="B11" s="71" t="s">
        <v>5</v>
      </c>
      <c r="C11" s="67">
        <v>360</v>
      </c>
      <c r="D11" s="40">
        <f>C11</f>
        <v>360</v>
      </c>
      <c r="E11" s="37"/>
      <c r="F11" s="143" t="s">
        <v>20</v>
      </c>
      <c r="G11" s="144"/>
      <c r="H11" s="144"/>
      <c r="I11" s="145"/>
      <c r="J11" s="36"/>
      <c r="K11" s="36"/>
      <c r="L11" s="36"/>
      <c r="M11" s="36"/>
      <c r="N11" s="36"/>
      <c r="O11" s="36"/>
      <c r="P11" s="36"/>
    </row>
    <row r="12" spans="1:16" ht="8.25" customHeight="1" thickBot="1" x14ac:dyDescent="0.25">
      <c r="A12" s="36"/>
      <c r="B12" s="155" t="s">
        <v>6</v>
      </c>
      <c r="C12" s="156">
        <v>501.07</v>
      </c>
      <c r="D12" s="157">
        <f>D46</f>
        <v>501.36795946493044</v>
      </c>
      <c r="E12" s="37"/>
      <c r="F12" s="146"/>
      <c r="G12" s="147"/>
      <c r="H12" s="147"/>
      <c r="I12" s="148"/>
      <c r="J12" s="36"/>
      <c r="K12" s="36"/>
      <c r="L12" s="36"/>
      <c r="M12" s="36"/>
      <c r="N12" s="36"/>
      <c r="O12" s="36"/>
      <c r="P12" s="36"/>
    </row>
    <row r="13" spans="1:16" ht="6" customHeight="1" thickBot="1" x14ac:dyDescent="0.25">
      <c r="A13" s="36"/>
      <c r="B13" s="155"/>
      <c r="C13" s="156"/>
      <c r="D13" s="158"/>
      <c r="E13" s="37"/>
      <c r="F13" s="17"/>
      <c r="G13" s="8"/>
      <c r="H13" s="8"/>
      <c r="I13" s="18"/>
      <c r="J13" s="36"/>
      <c r="K13" s="36"/>
      <c r="L13" s="36"/>
      <c r="M13" s="36"/>
      <c r="N13" s="36"/>
      <c r="O13" s="36"/>
      <c r="P13" s="36"/>
    </row>
    <row r="14" spans="1:16" ht="16" thickBot="1" x14ac:dyDescent="0.25">
      <c r="A14" s="36"/>
      <c r="B14" s="71" t="s">
        <v>7</v>
      </c>
      <c r="C14" s="67">
        <v>115</v>
      </c>
      <c r="D14" s="40">
        <f>C14</f>
        <v>115</v>
      </c>
      <c r="E14" s="37"/>
      <c r="F14" s="126" t="s">
        <v>24</v>
      </c>
      <c r="G14" s="127"/>
      <c r="H14" s="113">
        <v>30000</v>
      </c>
      <c r="I14" s="114"/>
      <c r="J14" s="36"/>
      <c r="K14" s="36"/>
      <c r="L14" s="36"/>
      <c r="M14" s="36"/>
      <c r="N14" s="36"/>
      <c r="O14" s="36"/>
      <c r="P14" s="36"/>
    </row>
    <row r="15" spans="1:16" ht="16" thickBot="1" x14ac:dyDescent="0.25">
      <c r="A15" s="36"/>
      <c r="B15" s="71" t="s">
        <v>8</v>
      </c>
      <c r="C15" s="67">
        <v>245</v>
      </c>
      <c r="D15" s="40">
        <f>C11-C14</f>
        <v>245</v>
      </c>
      <c r="E15" s="37"/>
      <c r="F15" s="128" t="s">
        <v>23</v>
      </c>
      <c r="G15" s="129"/>
      <c r="H15" s="120">
        <v>78</v>
      </c>
      <c r="I15" s="121"/>
      <c r="J15" s="36"/>
      <c r="K15" s="36"/>
      <c r="L15" s="36"/>
      <c r="M15" s="36"/>
      <c r="N15" s="36"/>
      <c r="O15" s="36"/>
      <c r="P15" s="36"/>
    </row>
    <row r="16" spans="1:16" ht="16" thickBot="1" x14ac:dyDescent="0.25">
      <c r="A16" s="36"/>
      <c r="B16" s="71" t="s">
        <v>9</v>
      </c>
      <c r="C16" s="68">
        <v>71688</v>
      </c>
      <c r="D16" s="41">
        <f>C47</f>
        <v>68981.952078744376</v>
      </c>
      <c r="E16" s="37"/>
      <c r="F16" s="128" t="s">
        <v>21</v>
      </c>
      <c r="G16" s="129"/>
      <c r="H16" s="122">
        <f>RATE(H15,H17,-H14)*12</f>
        <v>8.4425966314482459E-2</v>
      </c>
      <c r="I16" s="123"/>
      <c r="J16" s="36"/>
      <c r="K16" s="36"/>
      <c r="L16" s="36"/>
      <c r="M16" s="36"/>
      <c r="N16" s="36"/>
      <c r="O16" s="36"/>
      <c r="P16" s="36"/>
    </row>
    <row r="17" spans="1:16" ht="16" thickBot="1" x14ac:dyDescent="0.25">
      <c r="A17" s="36"/>
      <c r="B17" s="72" t="s">
        <v>10</v>
      </c>
      <c r="C17" s="69">
        <v>0</v>
      </c>
      <c r="D17" s="42">
        <f>B48</f>
        <v>317.06993762217462</v>
      </c>
      <c r="E17" s="37"/>
      <c r="F17" s="118" t="s">
        <v>22</v>
      </c>
      <c r="G17" s="119"/>
      <c r="H17" s="124">
        <f>C12</f>
        <v>501.07</v>
      </c>
      <c r="I17" s="125"/>
      <c r="J17" s="36"/>
      <c r="K17" s="36"/>
      <c r="L17" s="36"/>
      <c r="M17" s="36"/>
      <c r="N17" s="36"/>
      <c r="O17" s="36"/>
      <c r="P17" s="36"/>
    </row>
    <row r="18" spans="1:16" ht="17" thickTop="1" thickBot="1" x14ac:dyDescent="0.25">
      <c r="A18" s="36"/>
      <c r="B18" s="76"/>
      <c r="C18" s="77"/>
      <c r="D18" s="78"/>
      <c r="E18" s="37"/>
      <c r="F18" s="111" t="s">
        <v>52</v>
      </c>
      <c r="G18" s="112"/>
      <c r="H18" s="109">
        <f>H14/C6</f>
        <v>0.35714285714285715</v>
      </c>
      <c r="I18" s="110"/>
      <c r="J18" s="36"/>
      <c r="K18" s="36"/>
      <c r="L18" s="36"/>
      <c r="M18" s="36"/>
      <c r="N18" s="36"/>
      <c r="O18" s="36"/>
      <c r="P18" s="36"/>
    </row>
    <row r="19" spans="1:16" ht="17" thickTop="1" thickBot="1" x14ac:dyDescent="0.25">
      <c r="A19" s="36"/>
      <c r="B19" s="4" t="s">
        <v>13</v>
      </c>
      <c r="C19" s="5" t="s">
        <v>14</v>
      </c>
      <c r="D19" s="3" t="s">
        <v>15</v>
      </c>
      <c r="E19" s="37"/>
      <c r="F19" s="37"/>
      <c r="G19" s="37"/>
      <c r="H19" s="37"/>
      <c r="I19" s="37"/>
      <c r="J19" s="36"/>
      <c r="K19" s="36"/>
      <c r="L19" s="36"/>
      <c r="M19" s="36"/>
      <c r="N19" s="36"/>
      <c r="O19" s="36"/>
      <c r="P19" s="36"/>
    </row>
    <row r="20" spans="1:16" ht="16" thickBot="1" x14ac:dyDescent="0.25">
      <c r="A20" s="36"/>
      <c r="B20" s="12">
        <f>C8-C9</f>
        <v>0</v>
      </c>
      <c r="C20" s="10">
        <f>B20/C8</f>
        <v>0</v>
      </c>
      <c r="D20" s="11">
        <f>C16/C6</f>
        <v>0.85342857142857143</v>
      </c>
      <c r="E20" s="37"/>
      <c r="F20" s="37"/>
      <c r="G20" s="37"/>
      <c r="H20" s="37"/>
      <c r="I20" s="37"/>
      <c r="J20" s="36"/>
      <c r="K20" s="36"/>
      <c r="L20" s="36"/>
      <c r="M20" s="36"/>
      <c r="N20" s="36"/>
      <c r="O20" s="36"/>
      <c r="P20" s="36"/>
    </row>
    <row r="21" spans="1:16" x14ac:dyDescent="0.2">
      <c r="A21" s="36"/>
      <c r="E21" s="37"/>
      <c r="F21" s="37"/>
      <c r="G21" s="37"/>
      <c r="H21" s="37"/>
      <c r="I21" s="37"/>
      <c r="J21" s="36"/>
      <c r="K21" s="36"/>
      <c r="L21" s="36"/>
      <c r="M21" s="36"/>
      <c r="N21" s="36"/>
      <c r="O21" s="36"/>
      <c r="P21" s="36"/>
    </row>
    <row r="22" spans="1:16" x14ac:dyDescent="0.2">
      <c r="A22" s="36"/>
      <c r="B22" s="37"/>
      <c r="C22" s="37"/>
      <c r="D22" s="37"/>
      <c r="E22" s="37"/>
      <c r="F22" s="37"/>
      <c r="G22" s="37"/>
      <c r="H22" s="37"/>
      <c r="I22" s="37"/>
      <c r="J22" s="36"/>
      <c r="K22" s="36"/>
      <c r="L22" s="36"/>
      <c r="M22" s="36"/>
      <c r="N22" s="36"/>
      <c r="O22" s="36"/>
      <c r="P22" s="36"/>
    </row>
    <row r="23" spans="1:16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6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1:16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1:16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</row>
    <row r="27" spans="1:16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1:16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</row>
    <row r="32" spans="1:16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</row>
    <row r="33" spans="1:16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</row>
    <row r="34" spans="1:16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</row>
    <row r="35" spans="1:16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</row>
    <row r="36" spans="1:16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  <row r="37" spans="1:16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</row>
    <row r="38" spans="1:16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</row>
    <row r="39" spans="1:16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</row>
    <row r="40" spans="1:16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6" thickBot="1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</row>
    <row r="42" spans="1:16" ht="16" thickBot="1" x14ac:dyDescent="0.25">
      <c r="A42" s="115" t="s">
        <v>25</v>
      </c>
      <c r="B42" s="116"/>
      <c r="C42" s="116"/>
      <c r="D42" s="117"/>
      <c r="E42" s="36"/>
      <c r="F42" s="36"/>
      <c r="G42" s="36"/>
      <c r="H42" s="36"/>
      <c r="I42" s="36"/>
      <c r="J42" s="36"/>
      <c r="K42" s="36"/>
      <c r="L42" s="36"/>
      <c r="M42" s="36"/>
    </row>
    <row r="43" spans="1:16" ht="15.75" customHeight="1" thickBot="1" x14ac:dyDescent="0.25">
      <c r="A43" s="19" t="s">
        <v>31</v>
      </c>
      <c r="B43" s="20" t="s">
        <v>30</v>
      </c>
      <c r="C43" s="20" t="s">
        <v>29</v>
      </c>
      <c r="D43" s="20" t="s">
        <v>32</v>
      </c>
      <c r="E43" s="36"/>
      <c r="F43" s="36"/>
      <c r="G43" s="36"/>
      <c r="H43" s="36"/>
      <c r="I43" s="36"/>
      <c r="J43" s="36"/>
      <c r="K43" s="36"/>
      <c r="L43" s="36"/>
      <c r="M43" s="36"/>
    </row>
    <row r="44" spans="1:16" ht="16" thickBot="1" x14ac:dyDescent="0.25">
      <c r="A44" s="35" t="s">
        <v>26</v>
      </c>
      <c r="B44" s="21">
        <f>C10</f>
        <v>6.3E-2</v>
      </c>
      <c r="C44" s="22">
        <f>C10</f>
        <v>6.3E-2</v>
      </c>
      <c r="D44" s="23">
        <f>C10</f>
        <v>6.3E-2</v>
      </c>
      <c r="E44" s="36"/>
      <c r="F44" s="36"/>
      <c r="G44" s="36"/>
      <c r="H44" s="36"/>
      <c r="I44" s="36"/>
      <c r="J44" s="36"/>
      <c r="K44" s="36"/>
      <c r="L44" s="36"/>
      <c r="M44" s="36"/>
    </row>
    <row r="45" spans="1:16" ht="16" thickBot="1" x14ac:dyDescent="0.25">
      <c r="A45" s="35" t="s">
        <v>27</v>
      </c>
      <c r="B45" s="24">
        <f>C11</f>
        <v>360</v>
      </c>
      <c r="C45" s="25">
        <f>D15</f>
        <v>245</v>
      </c>
      <c r="D45" s="26">
        <f>D11</f>
        <v>360</v>
      </c>
      <c r="E45" s="36"/>
      <c r="F45" s="36"/>
      <c r="G45" s="36"/>
      <c r="H45" s="36"/>
      <c r="I45" s="36"/>
      <c r="J45" s="36"/>
      <c r="K45" s="36"/>
      <c r="L45" s="36"/>
      <c r="M45" s="36"/>
    </row>
    <row r="46" spans="1:16" ht="16" thickBot="1" x14ac:dyDescent="0.25">
      <c r="A46" s="35" t="s">
        <v>28</v>
      </c>
      <c r="B46" s="27">
        <f>D12</f>
        <v>501.36795946493044</v>
      </c>
      <c r="C46" s="28">
        <f>D12</f>
        <v>501.36795946493044</v>
      </c>
      <c r="D46" s="29">
        <f>PMT(D44/12,D45,-D47,0)</f>
        <v>501.36795946493044</v>
      </c>
      <c r="E46" s="36"/>
      <c r="F46" s="36"/>
      <c r="G46" s="36"/>
      <c r="H46" s="36"/>
      <c r="I46" s="36"/>
      <c r="J46" s="36"/>
      <c r="K46" s="36"/>
      <c r="L46" s="36"/>
      <c r="M46" s="36"/>
    </row>
    <row r="47" spans="1:16" ht="16" thickBot="1" x14ac:dyDescent="0.25">
      <c r="A47" s="35" t="s">
        <v>29</v>
      </c>
      <c r="B47" s="30">
        <f>D16</f>
        <v>68981.952078744376</v>
      </c>
      <c r="C47" s="31">
        <f>PV(C44/12,C15,-C12)</f>
        <v>68981.952078744376</v>
      </c>
      <c r="D47" s="43">
        <f>C9</f>
        <v>81000</v>
      </c>
      <c r="E47" s="36"/>
      <c r="F47" s="36"/>
      <c r="G47" s="36"/>
      <c r="H47" s="36"/>
      <c r="I47" s="36"/>
      <c r="J47" s="36"/>
      <c r="K47" s="36"/>
      <c r="L47" s="36"/>
      <c r="M47" s="36"/>
    </row>
    <row r="48" spans="1:16" ht="16" thickBot="1" x14ac:dyDescent="0.25">
      <c r="A48" s="35" t="s">
        <v>30</v>
      </c>
      <c r="B48" s="32">
        <f>FV(B44/12,B45,C12,-C9,D49)</f>
        <v>317.06993762217462</v>
      </c>
      <c r="C48" s="33">
        <f>C17</f>
        <v>0</v>
      </c>
      <c r="D48" s="34">
        <f>C17</f>
        <v>0</v>
      </c>
      <c r="E48" s="36"/>
      <c r="F48" s="36"/>
      <c r="G48" s="36"/>
      <c r="H48" s="36"/>
      <c r="I48" s="36"/>
      <c r="J48" s="36"/>
      <c r="K48" s="36"/>
      <c r="L48" s="36"/>
      <c r="M48" s="36"/>
    </row>
    <row r="49" spans="1:13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</row>
    <row r="50" spans="1:13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</row>
    <row r="51" spans="1:13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</row>
    <row r="52" spans="1:13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</row>
    <row r="53" spans="1:13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</row>
    <row r="54" spans="1:13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</row>
    <row r="55" spans="1:13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</row>
    <row r="56" spans="1:13" x14ac:dyDescent="0.2">
      <c r="E56" s="36"/>
      <c r="F56" s="36"/>
      <c r="G56" s="36"/>
      <c r="H56" s="36"/>
      <c r="I56" s="36"/>
      <c r="J56" s="36"/>
      <c r="K56" s="36"/>
      <c r="L56" s="36"/>
      <c r="M56" s="36"/>
    </row>
  </sheetData>
  <sheetProtection sheet="1" objects="1" scenarios="1" formatCells="0" formatColumns="0" selectLockedCells="1"/>
  <mergeCells count="27">
    <mergeCell ref="B2:D3"/>
    <mergeCell ref="F2:I3"/>
    <mergeCell ref="F11:I12"/>
    <mergeCell ref="H5:I5"/>
    <mergeCell ref="H6:I6"/>
    <mergeCell ref="H7:I7"/>
    <mergeCell ref="H8:I8"/>
    <mergeCell ref="F5:G5"/>
    <mergeCell ref="F9:G9"/>
    <mergeCell ref="F7:G7"/>
    <mergeCell ref="F6:G6"/>
    <mergeCell ref="B12:B13"/>
    <mergeCell ref="C12:C13"/>
    <mergeCell ref="D12:D13"/>
    <mergeCell ref="H18:I18"/>
    <mergeCell ref="F18:G18"/>
    <mergeCell ref="H14:I14"/>
    <mergeCell ref="A42:D42"/>
    <mergeCell ref="F8:G8"/>
    <mergeCell ref="H15:I15"/>
    <mergeCell ref="H16:I16"/>
    <mergeCell ref="H17:I17"/>
    <mergeCell ref="F14:G14"/>
    <mergeCell ref="F15:G15"/>
    <mergeCell ref="F16:G16"/>
    <mergeCell ref="F17:G17"/>
    <mergeCell ref="H9:I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zoomScale="140" zoomScaleNormal="140" zoomScalePageLayoutView="140" workbookViewId="0">
      <selection activeCell="B7" sqref="B7"/>
    </sheetView>
  </sheetViews>
  <sheetFormatPr baseColWidth="10" defaultColWidth="8.83203125" defaultRowHeight="15" x14ac:dyDescent="0.2"/>
  <cols>
    <col min="2" max="2" width="9.5" customWidth="1"/>
    <col min="3" max="3" width="11.1640625" customWidth="1"/>
    <col min="4" max="4" width="10.5" customWidth="1"/>
    <col min="5" max="5" width="12.83203125" customWidth="1"/>
    <col min="6" max="6" width="18.5" customWidth="1"/>
    <col min="7" max="7" width="11.6640625" customWidth="1"/>
    <col min="8" max="8" width="18.1640625" customWidth="1"/>
  </cols>
  <sheetData>
    <row r="1" spans="1:19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16" thickBot="1" x14ac:dyDescent="0.25">
      <c r="A3" s="36"/>
      <c r="B3" s="36"/>
      <c r="C3" s="36"/>
      <c r="D3" s="36"/>
      <c r="E3" s="36"/>
      <c r="F3" s="37"/>
      <c r="G3" s="37"/>
      <c r="H3" s="37"/>
      <c r="I3" s="37"/>
      <c r="J3" s="37"/>
      <c r="K3" s="37"/>
      <c r="L3" s="37"/>
      <c r="M3" s="37"/>
      <c r="N3" s="36"/>
      <c r="O3" s="36"/>
      <c r="P3" s="36"/>
      <c r="Q3" s="36"/>
      <c r="R3" s="36"/>
      <c r="S3" s="36"/>
    </row>
    <row r="4" spans="1:19" ht="16" thickTop="1" x14ac:dyDescent="0.2">
      <c r="A4" s="36"/>
      <c r="B4" s="159" t="s">
        <v>53</v>
      </c>
      <c r="C4" s="160"/>
      <c r="D4" s="161"/>
      <c r="E4" s="37"/>
      <c r="F4" s="37"/>
      <c r="G4" s="37"/>
      <c r="H4" s="37"/>
      <c r="I4" s="37"/>
      <c r="J4" s="37"/>
      <c r="K4" s="37"/>
      <c r="L4" s="37"/>
      <c r="M4" s="37"/>
      <c r="N4" s="36"/>
      <c r="O4" s="36"/>
      <c r="P4" s="36"/>
      <c r="Q4" s="36"/>
      <c r="R4" s="36"/>
      <c r="S4" s="36"/>
    </row>
    <row r="5" spans="1:19" ht="16" thickBot="1" x14ac:dyDescent="0.25">
      <c r="A5" s="36"/>
      <c r="B5" s="162"/>
      <c r="C5" s="163"/>
      <c r="D5" s="164"/>
      <c r="E5" s="37"/>
      <c r="F5" s="37"/>
      <c r="G5" s="37"/>
      <c r="H5" s="37"/>
      <c r="I5" s="37"/>
      <c r="J5" s="37"/>
      <c r="K5" s="37"/>
      <c r="L5" s="37"/>
      <c r="M5" s="37"/>
      <c r="N5" s="36"/>
      <c r="O5" s="36"/>
      <c r="P5" s="36"/>
      <c r="Q5" s="36"/>
      <c r="R5" s="36"/>
      <c r="S5" s="36"/>
    </row>
    <row r="6" spans="1:19" ht="38.5" customHeight="1" thickTop="1" thickBot="1" x14ac:dyDescent="0.25">
      <c r="A6" s="36"/>
      <c r="B6" s="81" t="s">
        <v>54</v>
      </c>
      <c r="C6" s="82" t="s">
        <v>58</v>
      </c>
      <c r="D6" s="82" t="s">
        <v>55</v>
      </c>
      <c r="E6" s="83" t="s">
        <v>56</v>
      </c>
      <c r="F6" s="83" t="s">
        <v>57</v>
      </c>
      <c r="G6" s="83" t="s">
        <v>51</v>
      </c>
      <c r="H6" s="84" t="s">
        <v>59</v>
      </c>
      <c r="I6" s="37"/>
      <c r="J6" s="37"/>
      <c r="K6" s="37"/>
      <c r="L6" s="37"/>
      <c r="M6" s="37"/>
      <c r="N6" s="36"/>
      <c r="O6" s="36"/>
      <c r="P6" s="36"/>
      <c r="Q6" s="36"/>
      <c r="R6" s="36"/>
      <c r="S6" s="36"/>
    </row>
    <row r="7" spans="1:19" ht="16" thickTop="1" x14ac:dyDescent="0.2">
      <c r="A7" s="36"/>
      <c r="B7" s="97">
        <v>1</v>
      </c>
      <c r="C7" s="88">
        <v>0</v>
      </c>
      <c r="D7" s="98">
        <v>0</v>
      </c>
      <c r="E7" s="90">
        <v>0</v>
      </c>
      <c r="F7" s="105">
        <f>-PV(E7/12,C7,Input!C12,(D7*Input!C17))</f>
        <v>0</v>
      </c>
      <c r="G7" s="102">
        <f>F7/Input!C6</f>
        <v>0</v>
      </c>
      <c r="H7" s="94">
        <f>Input!C17*(1-D7)</f>
        <v>0</v>
      </c>
      <c r="I7" s="37"/>
      <c r="J7" s="37"/>
      <c r="K7" s="37"/>
      <c r="L7" s="37"/>
      <c r="M7" s="37"/>
      <c r="N7" s="36"/>
      <c r="O7" s="36"/>
      <c r="P7" s="36"/>
      <c r="Q7" s="36"/>
      <c r="R7" s="36"/>
      <c r="S7" s="36"/>
    </row>
    <row r="8" spans="1:19" x14ac:dyDescent="0.2">
      <c r="A8" s="36"/>
      <c r="B8" s="99">
        <v>2</v>
      </c>
      <c r="C8" s="91">
        <v>0</v>
      </c>
      <c r="D8" s="92">
        <v>0</v>
      </c>
      <c r="E8" s="92">
        <v>0</v>
      </c>
      <c r="F8" s="106">
        <f>-PV(E7/12,C7,Input!C12,(D8*Input!C17))</f>
        <v>0</v>
      </c>
      <c r="G8" s="103">
        <f>F8/Input!C6</f>
        <v>0</v>
      </c>
      <c r="H8" s="95">
        <f>Input!C17*(1-D8)</f>
        <v>0</v>
      </c>
      <c r="I8" s="37"/>
      <c r="J8" s="37"/>
      <c r="K8" s="37"/>
      <c r="L8" s="37"/>
      <c r="M8" s="37"/>
      <c r="N8" s="36"/>
      <c r="O8" s="36"/>
      <c r="P8" s="36"/>
      <c r="Q8" s="36"/>
      <c r="R8" s="36"/>
      <c r="S8" s="36"/>
    </row>
    <row r="9" spans="1:19" ht="16" thickBot="1" x14ac:dyDescent="0.25">
      <c r="A9" s="36"/>
      <c r="B9" s="100">
        <v>3</v>
      </c>
      <c r="C9" s="89">
        <v>0</v>
      </c>
      <c r="D9" s="101">
        <v>0</v>
      </c>
      <c r="E9" s="93">
        <v>0</v>
      </c>
      <c r="F9" s="107">
        <f>-PV(E7/12,C7,Input!C12,(D9*Input!C17))</f>
        <v>0</v>
      </c>
      <c r="G9" s="104">
        <f>F9/Input!C6</f>
        <v>0</v>
      </c>
      <c r="H9" s="96">
        <f>Input!C17*(1-D9)</f>
        <v>0</v>
      </c>
      <c r="I9" s="37"/>
      <c r="J9" s="37"/>
      <c r="K9" s="37"/>
      <c r="L9" s="37"/>
      <c r="M9" s="37"/>
      <c r="N9" s="36"/>
      <c r="O9" s="36"/>
      <c r="P9" s="36"/>
      <c r="Q9" s="36"/>
      <c r="R9" s="36"/>
      <c r="S9" s="36"/>
    </row>
    <row r="10" spans="1:19" ht="16" thickTop="1" x14ac:dyDescent="0.2">
      <c r="A10" s="36"/>
      <c r="B10" s="36"/>
      <c r="C10" s="36"/>
      <c r="D10" s="36"/>
      <c r="E10" s="36"/>
      <c r="F10" s="37"/>
      <c r="G10" s="87"/>
      <c r="H10" s="37"/>
      <c r="I10" s="37"/>
      <c r="J10" s="37"/>
      <c r="K10" s="37"/>
      <c r="L10" s="37"/>
      <c r="M10" s="37"/>
      <c r="N10" s="36"/>
      <c r="O10" s="36"/>
      <c r="P10" s="36"/>
      <c r="Q10" s="36"/>
      <c r="R10" s="36"/>
      <c r="S10" s="36"/>
    </row>
    <row r="11" spans="1:19" x14ac:dyDescent="0.2">
      <c r="A11" s="36"/>
      <c r="B11" s="86" t="s">
        <v>60</v>
      </c>
      <c r="C11" s="85">
        <f>Input!C15</f>
        <v>245</v>
      </c>
      <c r="E11" s="36"/>
      <c r="F11" s="37"/>
      <c r="G11" s="37"/>
      <c r="H11" s="37"/>
      <c r="I11" s="37"/>
      <c r="J11" s="37"/>
      <c r="K11" s="37"/>
      <c r="L11" s="37"/>
      <c r="M11" s="37"/>
      <c r="N11" s="36"/>
      <c r="O11" s="36"/>
      <c r="P11" s="36"/>
      <c r="Q11" s="36"/>
      <c r="R11" s="36"/>
      <c r="S11" s="36"/>
    </row>
    <row r="12" spans="1:19" x14ac:dyDescent="0.2">
      <c r="A12" s="36"/>
      <c r="B12" s="37"/>
      <c r="C12" s="37"/>
      <c r="D12" s="37"/>
      <c r="E12" s="36"/>
      <c r="F12" s="37"/>
      <c r="G12" s="37"/>
      <c r="H12" s="37"/>
      <c r="I12" s="37"/>
      <c r="J12" s="37"/>
      <c r="K12" s="37"/>
      <c r="L12" s="37"/>
      <c r="M12" s="37"/>
      <c r="N12" s="36"/>
      <c r="O12" s="36"/>
      <c r="P12" s="36"/>
      <c r="Q12" s="36"/>
      <c r="R12" s="36"/>
      <c r="S12" s="36"/>
    </row>
    <row r="13" spans="1:19" x14ac:dyDescent="0.2">
      <c r="A13" s="36"/>
      <c r="B13" s="36"/>
      <c r="C13" s="36"/>
      <c r="D13" s="36"/>
      <c r="E13" s="36"/>
      <c r="F13" s="37"/>
      <c r="G13" s="37"/>
      <c r="H13" s="37"/>
      <c r="I13" s="37"/>
      <c r="J13" s="37"/>
      <c r="K13" s="37"/>
      <c r="L13" s="37"/>
      <c r="M13" s="37"/>
      <c r="N13" s="36"/>
      <c r="O13" s="36"/>
      <c r="P13" s="36"/>
      <c r="Q13" s="36"/>
      <c r="R13" s="36"/>
      <c r="S13" s="36"/>
    </row>
    <row r="14" spans="1:19" x14ac:dyDescent="0.2">
      <c r="A14" s="36"/>
      <c r="B14" s="36"/>
      <c r="C14" s="36"/>
      <c r="D14" s="36"/>
      <c r="E14" s="36"/>
      <c r="F14" s="37"/>
      <c r="G14" s="37"/>
      <c r="H14" s="37"/>
      <c r="I14" s="37"/>
      <c r="J14" s="37"/>
      <c r="K14" s="37"/>
      <c r="L14" s="37"/>
      <c r="M14" s="37"/>
      <c r="N14" s="36"/>
      <c r="O14" s="36"/>
      <c r="P14" s="36"/>
      <c r="Q14" s="36"/>
      <c r="R14" s="36"/>
      <c r="S14" s="36"/>
    </row>
    <row r="15" spans="1:19" x14ac:dyDescent="0.2">
      <c r="A15" s="36"/>
      <c r="B15" s="36"/>
      <c r="C15" s="36"/>
      <c r="D15" s="36"/>
      <c r="E15" s="36"/>
      <c r="F15" s="37"/>
      <c r="G15" s="37"/>
      <c r="H15" s="37"/>
      <c r="I15" s="37"/>
      <c r="J15" s="37"/>
      <c r="K15" s="37"/>
      <c r="L15" s="37"/>
      <c r="M15" s="37"/>
      <c r="N15" s="36"/>
      <c r="O15" s="36"/>
      <c r="P15" s="36"/>
      <c r="Q15" s="36"/>
      <c r="R15" s="36"/>
      <c r="S15" s="36"/>
    </row>
    <row r="16" spans="1:19" x14ac:dyDescent="0.2">
      <c r="A16" s="36"/>
      <c r="B16" s="36"/>
      <c r="C16" s="36"/>
      <c r="D16" s="36"/>
      <c r="E16" s="36"/>
      <c r="F16" s="37"/>
      <c r="G16" s="37"/>
      <c r="H16" s="37"/>
      <c r="I16" s="37"/>
      <c r="J16" s="37"/>
      <c r="K16" s="37"/>
      <c r="L16" s="37"/>
      <c r="M16" s="37"/>
      <c r="N16" s="36"/>
      <c r="O16" s="36"/>
      <c r="P16" s="36"/>
      <c r="Q16" s="36"/>
      <c r="R16" s="36"/>
      <c r="S16" s="36"/>
    </row>
    <row r="17" spans="1:19" x14ac:dyDescent="0.2">
      <c r="A17" s="36"/>
      <c r="B17" s="36"/>
      <c r="C17" s="36"/>
      <c r="D17" s="36"/>
      <c r="E17" s="36"/>
      <c r="F17" s="37"/>
      <c r="G17" s="37"/>
      <c r="H17" s="37"/>
      <c r="I17" s="37"/>
      <c r="J17" s="37"/>
      <c r="K17" s="37"/>
      <c r="L17" s="37"/>
      <c r="M17" s="37"/>
      <c r="N17" s="36"/>
      <c r="O17" s="36"/>
      <c r="P17" s="36"/>
      <c r="Q17" s="36"/>
      <c r="R17" s="36"/>
      <c r="S17" s="36"/>
    </row>
    <row r="18" spans="1:19" x14ac:dyDescent="0.2">
      <c r="A18" s="36"/>
      <c r="B18" s="36"/>
      <c r="C18" s="36"/>
      <c r="D18" s="36"/>
      <c r="E18" s="36"/>
      <c r="F18" s="37"/>
      <c r="G18" s="37"/>
      <c r="H18" s="37"/>
      <c r="I18" s="37"/>
      <c r="J18" s="37"/>
      <c r="K18" s="37"/>
      <c r="L18" s="37"/>
      <c r="M18" s="37"/>
      <c r="N18" s="36"/>
      <c r="O18" s="36"/>
      <c r="P18" s="36"/>
      <c r="Q18" s="36"/>
      <c r="R18" s="36"/>
      <c r="S18" s="36"/>
    </row>
    <row r="19" spans="1:19" x14ac:dyDescent="0.2">
      <c r="A19" s="36"/>
      <c r="B19" s="36"/>
      <c r="C19" s="36"/>
      <c r="D19" s="36"/>
      <c r="E19" s="36"/>
      <c r="F19" s="37"/>
      <c r="G19" s="37"/>
      <c r="H19" s="37"/>
      <c r="I19" s="37"/>
      <c r="J19" s="37"/>
      <c r="K19" s="37"/>
      <c r="L19" s="37"/>
      <c r="M19" s="37"/>
      <c r="N19" s="36"/>
      <c r="O19" s="36"/>
      <c r="P19" s="36"/>
      <c r="Q19" s="36"/>
      <c r="R19" s="36"/>
      <c r="S19" s="36"/>
    </row>
    <row r="20" spans="1:19" x14ac:dyDescent="0.2">
      <c r="F20" s="1"/>
      <c r="G20" s="1"/>
      <c r="H20" s="1"/>
      <c r="I20" s="1"/>
      <c r="J20" s="1"/>
      <c r="K20" s="1"/>
      <c r="L20" s="37"/>
      <c r="M20" s="37"/>
      <c r="N20" s="36"/>
      <c r="O20" s="36"/>
      <c r="P20" s="36"/>
      <c r="Q20" s="36"/>
      <c r="R20" s="36"/>
      <c r="S20" s="36"/>
    </row>
    <row r="21" spans="1:19" x14ac:dyDescent="0.2">
      <c r="F21" s="1"/>
      <c r="G21" s="1"/>
      <c r="H21" s="1"/>
      <c r="I21" s="1"/>
      <c r="J21" s="1"/>
      <c r="K21" s="1"/>
      <c r="L21" s="1"/>
      <c r="M21" s="1"/>
    </row>
    <row r="22" spans="1:19" x14ac:dyDescent="0.2">
      <c r="F22" s="1"/>
      <c r="G22" s="1"/>
      <c r="H22" s="1"/>
      <c r="I22" s="1"/>
      <c r="J22" s="1"/>
      <c r="K22" s="1"/>
      <c r="L22" s="1"/>
      <c r="M22" s="1"/>
    </row>
    <row r="23" spans="1:19" x14ac:dyDescent="0.2">
      <c r="F23" s="1"/>
      <c r="G23" s="1"/>
      <c r="H23" s="1"/>
      <c r="I23" s="1"/>
      <c r="J23" s="1"/>
      <c r="K23" s="1"/>
      <c r="L23" s="1"/>
      <c r="M23" s="1"/>
    </row>
  </sheetData>
  <sheetProtection sheet="1" objects="1" scenarios="1" formatColumns="0" formatRows="0" insertRows="0" selectLockedCells="1"/>
  <mergeCells count="1">
    <mergeCell ref="B4:D5"/>
  </mergeCells>
  <conditionalFormatting sqref="C7">
    <cfRule type="cellIs" dxfId="2" priority="3" operator="lessThan">
      <formula>$C$11</formula>
    </cfRule>
  </conditionalFormatting>
  <conditionalFormatting sqref="C8">
    <cfRule type="cellIs" dxfId="1" priority="2" operator="lessThan">
      <formula>$C$11</formula>
    </cfRule>
  </conditionalFormatting>
  <conditionalFormatting sqref="C9">
    <cfRule type="cellIs" dxfId="0" priority="1" operator="lessThan">
      <formula>$C$11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"/>
  <sheetViews>
    <sheetView workbookViewId="0">
      <selection activeCell="N17" sqref="N17"/>
    </sheetView>
  </sheetViews>
  <sheetFormatPr baseColWidth="10" defaultColWidth="8.83203125" defaultRowHeight="15" x14ac:dyDescent="0.2"/>
  <cols>
    <col min="1" max="21" width="8.83203125" style="36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5"/>
  <sheetViews>
    <sheetView workbookViewId="0">
      <pane ySplit="3" topLeftCell="A4" activePane="bottomLeft" state="frozen"/>
      <selection pane="bottomLeft" activeCell="D9" sqref="D9"/>
    </sheetView>
  </sheetViews>
  <sheetFormatPr baseColWidth="10" defaultColWidth="8.83203125" defaultRowHeight="15" x14ac:dyDescent="0.2"/>
  <cols>
    <col min="1" max="1" width="10" style="7" customWidth="1"/>
    <col min="2" max="2" width="10.5" style="7" customWidth="1"/>
    <col min="3" max="3" width="10.83203125" style="1" customWidth="1"/>
    <col min="4" max="4" width="12.5" style="1" customWidth="1"/>
    <col min="5" max="5" width="10.5" style="1" customWidth="1"/>
    <col min="6" max="6" width="17.1640625" style="1" customWidth="1"/>
    <col min="10" max="10" width="10.5" customWidth="1"/>
  </cols>
  <sheetData>
    <row r="1" spans="1:10" x14ac:dyDescent="0.2">
      <c r="A1" s="166" t="s">
        <v>33</v>
      </c>
      <c r="B1" s="166"/>
      <c r="C1" s="166"/>
      <c r="D1" s="166"/>
      <c r="E1" s="166"/>
      <c r="F1" s="166"/>
    </row>
    <row r="2" spans="1:10" ht="16" thickBot="1" x14ac:dyDescent="0.25"/>
    <row r="3" spans="1:10" ht="16" thickBot="1" x14ac:dyDescent="0.25">
      <c r="A3" s="53" t="s">
        <v>34</v>
      </c>
      <c r="B3" s="54" t="s">
        <v>35</v>
      </c>
      <c r="C3" s="54" t="s">
        <v>36</v>
      </c>
      <c r="D3" s="54" t="s">
        <v>3</v>
      </c>
      <c r="E3" s="54" t="s">
        <v>37</v>
      </c>
      <c r="F3" s="55" t="s">
        <v>16</v>
      </c>
      <c r="H3" s="167" t="s">
        <v>40</v>
      </c>
      <c r="I3" s="168"/>
      <c r="J3" s="169"/>
    </row>
    <row r="4" spans="1:10" x14ac:dyDescent="0.2">
      <c r="A4" s="7" t="s">
        <v>48</v>
      </c>
      <c r="B4" s="7">
        <f>Input!C15</f>
        <v>245</v>
      </c>
      <c r="C4" s="47">
        <f>Input!$C$12</f>
        <v>501.07</v>
      </c>
      <c r="D4" s="48">
        <f>-PPMT(Input!$C$10/12,$B$4-B5,$B$4,$F$4)</f>
        <v>144.36414760155796</v>
      </c>
      <c r="E4" s="48">
        <f>-IPMT(Input!$C$10/12,$B$4-B5,$B$4,$F$4)</f>
        <v>376.36200000000002</v>
      </c>
      <c r="F4" s="47">
        <f>Input!C16</f>
        <v>71688</v>
      </c>
      <c r="H4" s="50" t="s">
        <v>41</v>
      </c>
      <c r="I4" s="170">
        <f>F64</f>
        <v>61537.668983815223</v>
      </c>
      <c r="J4" s="171"/>
    </row>
    <row r="5" spans="1:10" x14ac:dyDescent="0.2">
      <c r="A5" s="7">
        <v>1</v>
      </c>
      <c r="B5" s="7">
        <f t="shared" ref="B5:B68" si="0">IF(A5&gt;$B$4,"",(B4-1))</f>
        <v>244</v>
      </c>
      <c r="C5" s="47">
        <f>IF(A5&gt;$B$4,"",(Input!$C$12))</f>
        <v>501.07</v>
      </c>
      <c r="D5" s="48">
        <f>IF(A5&gt;=$B$4,"",(-PPMT(Input!$C$10/12,$B$4-B6,$B$4,$F$4)))</f>
        <v>145.1220593764661</v>
      </c>
      <c r="E5" s="48">
        <f>IF(A5&gt;=$B$4,"",(-IPMT(Input!$C$10/12,$B$4-B6,$B$4,$F$4)))</f>
        <v>375.6040882250918</v>
      </c>
      <c r="F5" s="47">
        <f t="shared" ref="F5:F68" si="1">IF(A5&gt;$B$4,"",F4-D4)</f>
        <v>71543.635852398438</v>
      </c>
      <c r="H5" s="51" t="s">
        <v>42</v>
      </c>
      <c r="I5" s="172">
        <f>F124</f>
        <v>47640.539246399247</v>
      </c>
      <c r="J5" s="173"/>
    </row>
    <row r="6" spans="1:10" x14ac:dyDescent="0.2">
      <c r="A6" s="7">
        <v>2</v>
      </c>
      <c r="B6" s="7">
        <f t="shared" si="0"/>
        <v>243</v>
      </c>
      <c r="C6" s="47">
        <f>IF(A6&gt;$B$4,"",(Input!$C$12))</f>
        <v>501.07</v>
      </c>
      <c r="D6" s="48">
        <f>IF(A6&gt;=$B$4,"",(-PPMT(Input!$C$10/12,$B$4-B7,$B$4,$F$4)))</f>
        <v>145.88395018819256</v>
      </c>
      <c r="E6" s="48">
        <f>IF(A6&gt;=$B$4,"",(-IPMT(Input!$C$10/12,$B$4-B7,$B$4,$F$4)))</f>
        <v>374.8421974133654</v>
      </c>
      <c r="F6" s="47">
        <f t="shared" si="1"/>
        <v>71398.513793021979</v>
      </c>
      <c r="H6" s="51" t="s">
        <v>43</v>
      </c>
      <c r="I6" s="172">
        <f>F184</f>
        <v>28613.552379604131</v>
      </c>
      <c r="J6" s="173"/>
    </row>
    <row r="7" spans="1:10" x14ac:dyDescent="0.2">
      <c r="A7" s="7">
        <v>3</v>
      </c>
      <c r="B7" s="7">
        <f t="shared" si="0"/>
        <v>242</v>
      </c>
      <c r="C7" s="47">
        <f>IF(A7&gt;$B$4,"",(Input!$C$12))</f>
        <v>501.07</v>
      </c>
      <c r="D7" s="48">
        <f>IF(A7&gt;=$B$4,"",(-PPMT(Input!$C$10/12,$B$4-B8,$B$4,$F$4)))</f>
        <v>146.64984092668055</v>
      </c>
      <c r="E7" s="48">
        <f>IF(A7&gt;=$B$4,"",(-IPMT(Input!$C$10/12,$B$4-B8,$B$4,$F$4)))</f>
        <v>374.07630667487734</v>
      </c>
      <c r="F7" s="47">
        <f t="shared" si="1"/>
        <v>71252.62984283379</v>
      </c>
      <c r="H7" s="51" t="s">
        <v>44</v>
      </c>
      <c r="I7" s="172">
        <f>F244</f>
        <v>2563.1206667525435</v>
      </c>
      <c r="J7" s="173"/>
    </row>
    <row r="8" spans="1:10" x14ac:dyDescent="0.2">
      <c r="A8" s="7">
        <v>4</v>
      </c>
      <c r="B8" s="7">
        <f t="shared" si="0"/>
        <v>241</v>
      </c>
      <c r="C8" s="47">
        <f>IF(A8&gt;$B$4,"",(Input!$C$12))</f>
        <v>501.07</v>
      </c>
      <c r="D8" s="48">
        <f>IF(A8&gt;=$B$4,"",(-PPMT(Input!$C$10/12,$B$4-B9,$B$4,$F$4)))</f>
        <v>147.41975259154563</v>
      </c>
      <c r="E8" s="48">
        <f>IF(A8&gt;=$B$4,"",(-IPMT(Input!$C$10/12,$B$4-B9,$B$4,$F$4)))</f>
        <v>373.3063950100123</v>
      </c>
      <c r="F8" s="47">
        <f t="shared" si="1"/>
        <v>71105.980001907112</v>
      </c>
      <c r="H8" s="51" t="s">
        <v>45</v>
      </c>
      <c r="I8" s="172" t="str">
        <f>F304</f>
        <v/>
      </c>
      <c r="J8" s="173"/>
    </row>
    <row r="9" spans="1:10" ht="16" thickBot="1" x14ac:dyDescent="0.25">
      <c r="A9" s="7">
        <v>5</v>
      </c>
      <c r="B9" s="7">
        <f t="shared" si="0"/>
        <v>240</v>
      </c>
      <c r="C9" s="47">
        <f>IF(A9&gt;$B$4,"",(Input!$C$12))</f>
        <v>501.07</v>
      </c>
      <c r="D9" s="48">
        <f>IF(A9&gt;=$B$4,"",(-PPMT(Input!$C$10/12,$B$4-B10,$B$4,$F$4)))</f>
        <v>148.19370629265126</v>
      </c>
      <c r="E9" s="48">
        <f>IF(A9&gt;=$B$4,"",(-IPMT(Input!$C$10/12,$B$4-B10,$B$4,$F$4)))</f>
        <v>372.5324413089067</v>
      </c>
      <c r="F9" s="47">
        <f t="shared" si="1"/>
        <v>70958.56024931556</v>
      </c>
      <c r="H9" s="52" t="s">
        <v>46</v>
      </c>
      <c r="I9" s="174" t="str">
        <f>F364</f>
        <v/>
      </c>
      <c r="J9" s="175"/>
    </row>
    <row r="10" spans="1:10" x14ac:dyDescent="0.2">
      <c r="A10" s="7">
        <v>6</v>
      </c>
      <c r="B10" s="7">
        <f t="shared" si="0"/>
        <v>239</v>
      </c>
      <c r="C10" s="47">
        <f>IF(A10&gt;$B$4,"",(Input!$C$12))</f>
        <v>501.07</v>
      </c>
      <c r="D10" s="48">
        <f>IF(A10&gt;=$B$4,"",(-PPMT(Input!$C$10/12,$B$4-B11,$B$4,$F$4)))</f>
        <v>148.97172325068766</v>
      </c>
      <c r="E10" s="48">
        <f>IF(A10&gt;=$B$4,"",(-IPMT(Input!$C$10/12,$B$4-B11,$B$4,$F$4)))</f>
        <v>371.75442435087024</v>
      </c>
      <c r="F10" s="47">
        <f t="shared" si="1"/>
        <v>70810.366543022916</v>
      </c>
    </row>
    <row r="11" spans="1:10" x14ac:dyDescent="0.2">
      <c r="A11" s="7">
        <v>7</v>
      </c>
      <c r="B11" s="7">
        <f t="shared" si="0"/>
        <v>238</v>
      </c>
      <c r="C11" s="47">
        <f>IF(A11&gt;$B$4,"",(Input!$C$12))</f>
        <v>501.07</v>
      </c>
      <c r="D11" s="48">
        <f>IF(A11&gt;=$B$4,"",(-PPMT(Input!$C$10/12,$B$4-B12,$B$4,$F$4)))</f>
        <v>149.75382479775377</v>
      </c>
      <c r="E11" s="48">
        <f>IF(A11&gt;=$B$4,"",(-IPMT(Input!$C$10/12,$B$4-B12,$B$4,$F$4)))</f>
        <v>370.97232280380416</v>
      </c>
      <c r="F11" s="47">
        <f t="shared" si="1"/>
        <v>70661.394819772235</v>
      </c>
    </row>
    <row r="12" spans="1:10" x14ac:dyDescent="0.2">
      <c r="A12" s="7">
        <v>8</v>
      </c>
      <c r="B12" s="7">
        <f t="shared" si="0"/>
        <v>237</v>
      </c>
      <c r="C12" s="47">
        <f>IF(A12&gt;$B$4,"",(Input!$C$12))</f>
        <v>501.07</v>
      </c>
      <c r="D12" s="48">
        <f>IF(A12&gt;=$B$4,"",(-PPMT(Input!$C$10/12,$B$4-B13,$B$4,$F$4)))</f>
        <v>150.54003237794197</v>
      </c>
      <c r="E12" s="48">
        <f>IF(A12&gt;=$B$4,"",(-IPMT(Input!$C$10/12,$B$4-B13,$B$4,$F$4)))</f>
        <v>370.1861152236159</v>
      </c>
      <c r="F12" s="47">
        <f t="shared" si="1"/>
        <v>70511.640994974485</v>
      </c>
    </row>
    <row r="13" spans="1:10" x14ac:dyDescent="0.2">
      <c r="A13" s="7">
        <v>9</v>
      </c>
      <c r="B13" s="7">
        <f t="shared" si="0"/>
        <v>236</v>
      </c>
      <c r="C13" s="47">
        <f>IF(A13&gt;$B$4,"",(Input!$C$12))</f>
        <v>501.07</v>
      </c>
      <c r="D13" s="48">
        <f>IF(A13&gt;=$B$4,"",(-PPMT(Input!$C$10/12,$B$4-B14,$B$4,$F$4)))</f>
        <v>151.33036754792619</v>
      </c>
      <c r="E13" s="48">
        <f>IF(A13&gt;=$B$4,"",(-IPMT(Input!$C$10/12,$B$4-B14,$B$4,$F$4)))</f>
        <v>369.39578005363171</v>
      </c>
      <c r="F13" s="47">
        <f t="shared" si="1"/>
        <v>70361.100962596538</v>
      </c>
    </row>
    <row r="14" spans="1:10" x14ac:dyDescent="0.2">
      <c r="A14" s="7">
        <v>10</v>
      </c>
      <c r="B14" s="7">
        <f t="shared" si="0"/>
        <v>235</v>
      </c>
      <c r="C14" s="47">
        <f>IF(A14&gt;$B$4,"",(Input!$C$12))</f>
        <v>501.07</v>
      </c>
      <c r="D14" s="48">
        <f>IF(A14&gt;=$B$4,"",(-PPMT(Input!$C$10/12,$B$4-B15,$B$4,$F$4)))</f>
        <v>152.12485197755279</v>
      </c>
      <c r="E14" s="48">
        <f>IF(A14&gt;=$B$4,"",(-IPMT(Input!$C$10/12,$B$4-B15,$B$4,$F$4)))</f>
        <v>368.60129562400516</v>
      </c>
      <c r="F14" s="47">
        <f t="shared" si="1"/>
        <v>70209.770595048612</v>
      </c>
    </row>
    <row r="15" spans="1:10" x14ac:dyDescent="0.2">
      <c r="A15" s="7">
        <v>11</v>
      </c>
      <c r="B15" s="7">
        <f t="shared" si="0"/>
        <v>234</v>
      </c>
      <c r="C15" s="47">
        <f>IF(A15&gt;$B$4,"",(Input!$C$12))</f>
        <v>501.07</v>
      </c>
      <c r="D15" s="48">
        <f>IF(A15&gt;=$B$4,"",(-PPMT(Input!$C$10/12,$B$4-B16,$B$4,$F$4)))</f>
        <v>152.92350745043493</v>
      </c>
      <c r="E15" s="48">
        <f>IF(A15&gt;=$B$4,"",(-IPMT(Input!$C$10/12,$B$4-B16,$B$4,$F$4)))</f>
        <v>367.802640151123</v>
      </c>
      <c r="F15" s="47">
        <f t="shared" si="1"/>
        <v>70057.645743071058</v>
      </c>
    </row>
    <row r="16" spans="1:10" x14ac:dyDescent="0.2">
      <c r="A16" s="60">
        <v>12</v>
      </c>
      <c r="B16" s="60">
        <f t="shared" si="0"/>
        <v>233</v>
      </c>
      <c r="C16" s="58">
        <f>IF(A16&gt;$B$4,"",(Input!$C$12))</f>
        <v>501.07</v>
      </c>
      <c r="D16" s="59">
        <f>IF(A16&gt;=$B$4,"",(-PPMT(Input!$C$10/12,$B$4-B17,$B$4,$F$4)))</f>
        <v>153.72635586454973</v>
      </c>
      <c r="E16" s="59">
        <f>IF(A16&gt;=$B$4,"",(-IPMT(Input!$C$10/12,$B$4-B17,$B$4,$F$4)))</f>
        <v>366.9997917370082</v>
      </c>
      <c r="F16" s="58">
        <f t="shared" si="1"/>
        <v>69904.722235620618</v>
      </c>
    </row>
    <row r="17" spans="1:6" x14ac:dyDescent="0.2">
      <c r="A17" s="7">
        <v>13</v>
      </c>
      <c r="B17" s="7">
        <f t="shared" si="0"/>
        <v>232</v>
      </c>
      <c r="C17" s="47">
        <f>IF(A17&gt;$B$4,"",(Input!$C$12))</f>
        <v>501.07</v>
      </c>
      <c r="D17" s="48">
        <f>IF(A17&gt;=$B$4,"",(-PPMT(Input!$C$10/12,$B$4-B18,$B$4,$F$4)))</f>
        <v>154.53341923283861</v>
      </c>
      <c r="E17" s="48">
        <f>IF(A17&gt;=$B$4,"",(-IPMT(Input!$C$10/12,$B$4-B18,$B$4,$F$4)))</f>
        <v>366.19272836871932</v>
      </c>
      <c r="F17" s="47">
        <f t="shared" si="1"/>
        <v>69750.995879756068</v>
      </c>
    </row>
    <row r="18" spans="1:6" x14ac:dyDescent="0.2">
      <c r="A18" s="7">
        <v>14</v>
      </c>
      <c r="B18" s="7">
        <f t="shared" si="0"/>
        <v>231</v>
      </c>
      <c r="C18" s="47">
        <f>IF(A18&gt;$B$4,"",(Input!$C$12))</f>
        <v>501.07</v>
      </c>
      <c r="D18" s="48">
        <f>IF(A18&gt;=$B$4,"",(-PPMT(Input!$C$10/12,$B$4-B19,$B$4,$F$4)))</f>
        <v>155.34471968381104</v>
      </c>
      <c r="E18" s="48">
        <f>IF(A18&gt;=$B$4,"",(-IPMT(Input!$C$10/12,$B$4-B19,$B$4,$F$4)))</f>
        <v>365.38142791774698</v>
      </c>
      <c r="F18" s="47">
        <f t="shared" si="1"/>
        <v>69596.462460523224</v>
      </c>
    </row>
    <row r="19" spans="1:6" x14ac:dyDescent="0.2">
      <c r="A19" s="7">
        <v>15</v>
      </c>
      <c r="B19" s="7">
        <f t="shared" si="0"/>
        <v>230</v>
      </c>
      <c r="C19" s="47">
        <f>IF(A19&gt;$B$4,"",(Input!$C$12))</f>
        <v>501.07</v>
      </c>
      <c r="D19" s="48">
        <f>IF(A19&gt;=$B$4,"",(-PPMT(Input!$C$10/12,$B$4-B20,$B$4,$F$4)))</f>
        <v>156.16027946215101</v>
      </c>
      <c r="E19" s="48">
        <f>IF(A19&gt;=$B$4,"",(-IPMT(Input!$C$10/12,$B$4-B20,$B$4,$F$4)))</f>
        <v>364.56586813940697</v>
      </c>
      <c r="F19" s="47">
        <f t="shared" si="1"/>
        <v>69441.117740839414</v>
      </c>
    </row>
    <row r="20" spans="1:6" x14ac:dyDescent="0.2">
      <c r="A20" s="7">
        <v>16</v>
      </c>
      <c r="B20" s="7">
        <f t="shared" si="0"/>
        <v>229</v>
      </c>
      <c r="C20" s="47">
        <f>IF(A20&gt;$B$4,"",(Input!$C$12))</f>
        <v>501.07</v>
      </c>
      <c r="D20" s="48">
        <f>IF(A20&gt;=$B$4,"",(-PPMT(Input!$C$10/12,$B$4-B21,$B$4,$F$4)))</f>
        <v>156.98012092932734</v>
      </c>
      <c r="E20" s="48">
        <f>IF(A20&gt;=$B$4,"",(-IPMT(Input!$C$10/12,$B$4-B21,$B$4,$F$4)))</f>
        <v>363.74602667223053</v>
      </c>
      <c r="F20" s="47">
        <f t="shared" si="1"/>
        <v>69284.957461377257</v>
      </c>
    </row>
    <row r="21" spans="1:6" x14ac:dyDescent="0.2">
      <c r="A21" s="7">
        <v>17</v>
      </c>
      <c r="B21" s="7">
        <f t="shared" si="0"/>
        <v>228</v>
      </c>
      <c r="C21" s="47">
        <f>IF(A21&gt;$B$4,"",(Input!$C$12))</f>
        <v>501.07</v>
      </c>
      <c r="D21" s="48">
        <f>IF(A21&gt;=$B$4,"",(-PPMT(Input!$C$10/12,$B$4-B22,$B$4,$F$4)))</f>
        <v>157.8042665642063</v>
      </c>
      <c r="E21" s="48">
        <f>IF(A21&gt;=$B$4,"",(-IPMT(Input!$C$10/12,$B$4-B22,$B$4,$F$4)))</f>
        <v>362.92188103735168</v>
      </c>
      <c r="F21" s="47">
        <f t="shared" si="1"/>
        <v>69127.977340447935</v>
      </c>
    </row>
    <row r="22" spans="1:6" x14ac:dyDescent="0.2">
      <c r="A22" s="7">
        <v>18</v>
      </c>
      <c r="B22" s="7">
        <f t="shared" si="0"/>
        <v>227</v>
      </c>
      <c r="C22" s="47">
        <f>IF(A22&gt;$B$4,"",(Input!$C$12))</f>
        <v>501.07</v>
      </c>
      <c r="D22" s="48">
        <f>IF(A22&gt;=$B$4,"",(-PPMT(Input!$C$10/12,$B$4-B23,$B$4,$F$4)))</f>
        <v>158.63273896366837</v>
      </c>
      <c r="E22" s="48">
        <f>IF(A22&gt;=$B$4,"",(-IPMT(Input!$C$10/12,$B$4-B23,$B$4,$F$4)))</f>
        <v>362.09340863788958</v>
      </c>
      <c r="F22" s="47">
        <f t="shared" si="1"/>
        <v>68970.173073883721</v>
      </c>
    </row>
    <row r="23" spans="1:6" x14ac:dyDescent="0.2">
      <c r="A23" s="7">
        <v>19</v>
      </c>
      <c r="B23" s="7">
        <f t="shared" si="0"/>
        <v>226</v>
      </c>
      <c r="C23" s="47">
        <f>IF(A23&gt;$B$4,"",(Input!$C$12))</f>
        <v>501.07</v>
      </c>
      <c r="D23" s="48">
        <f>IF(A23&gt;=$B$4,"",(-PPMT(Input!$C$10/12,$B$4-B24,$B$4,$F$4)))</f>
        <v>159.46556084322762</v>
      </c>
      <c r="E23" s="48">
        <f>IF(A23&gt;=$B$4,"",(-IPMT(Input!$C$10/12,$B$4-B24,$B$4,$F$4)))</f>
        <v>361.26058675833031</v>
      </c>
      <c r="F23" s="47">
        <f t="shared" si="1"/>
        <v>68811.54033492005</v>
      </c>
    </row>
    <row r="24" spans="1:6" x14ac:dyDescent="0.2">
      <c r="A24" s="7">
        <v>20</v>
      </c>
      <c r="B24" s="7">
        <f t="shared" si="0"/>
        <v>225</v>
      </c>
      <c r="C24" s="47">
        <f>IF(A24&gt;$B$4,"",(Input!$C$12))</f>
        <v>501.07</v>
      </c>
      <c r="D24" s="48">
        <f>IF(A24&gt;=$B$4,"",(-PPMT(Input!$C$10/12,$B$4-B25,$B$4,$F$4)))</f>
        <v>160.30275503765458</v>
      </c>
      <c r="E24" s="48">
        <f>IF(A24&gt;=$B$4,"",(-IPMT(Input!$C$10/12,$B$4-B25,$B$4,$F$4)))</f>
        <v>360.42339256390335</v>
      </c>
      <c r="F24" s="47">
        <f t="shared" si="1"/>
        <v>68652.074774076827</v>
      </c>
    </row>
    <row r="25" spans="1:6" x14ac:dyDescent="0.2">
      <c r="A25" s="7">
        <v>21</v>
      </c>
      <c r="B25" s="7">
        <f t="shared" si="0"/>
        <v>224</v>
      </c>
      <c r="C25" s="47">
        <f>IF(A25&gt;$B$4,"",(Input!$C$12))</f>
        <v>501.07</v>
      </c>
      <c r="D25" s="48">
        <f>IF(A25&gt;=$B$4,"",(-PPMT(Input!$C$10/12,$B$4-B26,$B$4,$F$4)))</f>
        <v>161.14434450160229</v>
      </c>
      <c r="E25" s="48">
        <f>IF(A25&gt;=$B$4,"",(-IPMT(Input!$C$10/12,$B$4-B26,$B$4,$F$4)))</f>
        <v>359.58180309995561</v>
      </c>
      <c r="F25" s="47">
        <f t="shared" si="1"/>
        <v>68491.77201903917</v>
      </c>
    </row>
    <row r="26" spans="1:6" x14ac:dyDescent="0.2">
      <c r="A26" s="7">
        <v>22</v>
      </c>
      <c r="B26" s="7">
        <f t="shared" si="0"/>
        <v>223</v>
      </c>
      <c r="C26" s="47">
        <f>IF(A26&gt;$B$4,"",(Input!$C$12))</f>
        <v>501.07</v>
      </c>
      <c r="D26" s="48">
        <f>IF(A26&gt;=$B$4,"",(-PPMT(Input!$C$10/12,$B$4-B27,$B$4,$F$4)))</f>
        <v>161.99035231023566</v>
      </c>
      <c r="E26" s="48">
        <f>IF(A26&gt;=$B$4,"",(-IPMT(Input!$C$10/12,$B$4-B27,$B$4,$F$4)))</f>
        <v>358.73579529132223</v>
      </c>
      <c r="F26" s="47">
        <f t="shared" si="1"/>
        <v>68330.627674537565</v>
      </c>
    </row>
    <row r="27" spans="1:6" x14ac:dyDescent="0.2">
      <c r="A27" s="7">
        <v>23</v>
      </c>
      <c r="B27" s="7">
        <f t="shared" si="0"/>
        <v>222</v>
      </c>
      <c r="C27" s="47">
        <f>IF(A27&gt;$B$4,"",(Input!$C$12))</f>
        <v>501.07</v>
      </c>
      <c r="D27" s="48">
        <f>IF(A27&gt;=$B$4,"",(-PPMT(Input!$C$10/12,$B$4-B28,$B$4,$F$4)))</f>
        <v>162.84080165986441</v>
      </c>
      <c r="E27" s="48">
        <f>IF(A27&gt;=$B$4,"",(-IPMT(Input!$C$10/12,$B$4-B28,$B$4,$F$4)))</f>
        <v>357.88534594169357</v>
      </c>
      <c r="F27" s="47">
        <f t="shared" si="1"/>
        <v>68168.637322227325</v>
      </c>
    </row>
    <row r="28" spans="1:6" x14ac:dyDescent="0.2">
      <c r="A28" s="60">
        <v>24</v>
      </c>
      <c r="B28" s="60">
        <f t="shared" si="0"/>
        <v>221</v>
      </c>
      <c r="C28" s="58">
        <f>IF(A28&gt;$B$4,"",(Input!$C$12))</f>
        <v>501.07</v>
      </c>
      <c r="D28" s="59">
        <f>IF(A28&gt;=$B$4,"",(-PPMT(Input!$C$10/12,$B$4-B29,$B$4,$F$4)))</f>
        <v>163.69571586857873</v>
      </c>
      <c r="E28" s="59">
        <f>IF(A28&gt;=$B$4,"",(-IPMT(Input!$C$10/12,$B$4-B29,$B$4,$F$4)))</f>
        <v>357.03043173297925</v>
      </c>
      <c r="F28" s="58">
        <f t="shared" si="1"/>
        <v>68005.796520567455</v>
      </c>
    </row>
    <row r="29" spans="1:6" x14ac:dyDescent="0.2">
      <c r="A29" s="7">
        <v>25</v>
      </c>
      <c r="B29" s="7">
        <f t="shared" si="0"/>
        <v>220</v>
      </c>
      <c r="C29" s="47">
        <f>IF(A29&gt;$B$4,"",(Input!$C$12))</f>
        <v>501.07</v>
      </c>
      <c r="D29" s="48">
        <f>IF(A29&gt;=$B$4,"",(-PPMT(Input!$C$10/12,$B$4-B30,$B$4,$F$4)))</f>
        <v>164.55511837688874</v>
      </c>
      <c r="E29" s="48">
        <f>IF(A29&gt;=$B$4,"",(-IPMT(Input!$C$10/12,$B$4-B30,$B$4,$F$4)))</f>
        <v>356.17102922466916</v>
      </c>
      <c r="F29" s="47">
        <f t="shared" si="1"/>
        <v>67842.100804698872</v>
      </c>
    </row>
    <row r="30" spans="1:6" x14ac:dyDescent="0.2">
      <c r="A30" s="7">
        <v>26</v>
      </c>
      <c r="B30" s="7">
        <f t="shared" si="0"/>
        <v>219</v>
      </c>
      <c r="C30" s="47">
        <f>IF(A30&gt;$B$4,"",(Input!$C$12))</f>
        <v>501.07</v>
      </c>
      <c r="D30" s="48">
        <f>IF(A30&gt;=$B$4,"",(-PPMT(Input!$C$10/12,$B$4-B31,$B$4,$F$4)))</f>
        <v>165.41903274836741</v>
      </c>
      <c r="E30" s="48">
        <f>IF(A30&gt;=$B$4,"",(-IPMT(Input!$C$10/12,$B$4-B31,$B$4,$F$4)))</f>
        <v>355.30711485319051</v>
      </c>
      <c r="F30" s="47">
        <f t="shared" si="1"/>
        <v>67677.545686321988</v>
      </c>
    </row>
    <row r="31" spans="1:6" x14ac:dyDescent="0.2">
      <c r="A31" s="7">
        <v>27</v>
      </c>
      <c r="B31" s="7">
        <f t="shared" si="0"/>
        <v>218</v>
      </c>
      <c r="C31" s="47">
        <f>IF(A31&gt;$B$4,"",(Input!$C$12))</f>
        <v>501.07</v>
      </c>
      <c r="D31" s="48">
        <f>IF(A31&gt;=$B$4,"",(-PPMT(Input!$C$10/12,$B$4-B32,$B$4,$F$4)))</f>
        <v>166.28748267029636</v>
      </c>
      <c r="E31" s="48">
        <f>IF(A31&gt;=$B$4,"",(-IPMT(Input!$C$10/12,$B$4-B32,$B$4,$F$4)))</f>
        <v>354.43866493126154</v>
      </c>
      <c r="F31" s="47">
        <f t="shared" si="1"/>
        <v>67512.126653573621</v>
      </c>
    </row>
    <row r="32" spans="1:6" x14ac:dyDescent="0.2">
      <c r="A32" s="7">
        <v>28</v>
      </c>
      <c r="B32" s="7">
        <f t="shared" si="0"/>
        <v>217</v>
      </c>
      <c r="C32" s="47">
        <f>IF(A32&gt;$B$4,"",(Input!$C$12))</f>
        <v>501.07</v>
      </c>
      <c r="D32" s="48">
        <f>IF(A32&gt;=$B$4,"",(-PPMT(Input!$C$10/12,$B$4-B33,$B$4,$F$4)))</f>
        <v>167.16049195431538</v>
      </c>
      <c r="E32" s="48">
        <f>IF(A32&gt;=$B$4,"",(-IPMT(Input!$C$10/12,$B$4-B33,$B$4,$F$4)))</f>
        <v>353.56565564724258</v>
      </c>
      <c r="F32" s="47">
        <f t="shared" si="1"/>
        <v>67345.839170903331</v>
      </c>
    </row>
    <row r="33" spans="1:6" x14ac:dyDescent="0.2">
      <c r="A33" s="7">
        <v>29</v>
      </c>
      <c r="B33" s="7">
        <f t="shared" si="0"/>
        <v>216</v>
      </c>
      <c r="C33" s="47">
        <f>IF(A33&gt;$B$4,"",(Input!$C$12))</f>
        <v>501.07</v>
      </c>
      <c r="D33" s="48">
        <f>IF(A33&gt;=$B$4,"",(-PPMT(Input!$C$10/12,$B$4-B34,$B$4,$F$4)))</f>
        <v>168.03808453707552</v>
      </c>
      <c r="E33" s="48">
        <f>IF(A33&gt;=$B$4,"",(-IPMT(Input!$C$10/12,$B$4-B34,$B$4,$F$4)))</f>
        <v>352.68806306448244</v>
      </c>
      <c r="F33" s="47">
        <f t="shared" si="1"/>
        <v>67178.678678949014</v>
      </c>
    </row>
    <row r="34" spans="1:6" x14ac:dyDescent="0.2">
      <c r="A34" s="7">
        <v>30</v>
      </c>
      <c r="B34" s="7">
        <f t="shared" si="0"/>
        <v>215</v>
      </c>
      <c r="C34" s="47">
        <f>IF(A34&gt;$B$4,"",(Input!$C$12))</f>
        <v>501.07</v>
      </c>
      <c r="D34" s="48">
        <f>IF(A34&gt;=$B$4,"",(-PPMT(Input!$C$10/12,$B$4-B35,$B$4,$F$4)))</f>
        <v>168.92028448089516</v>
      </c>
      <c r="E34" s="48">
        <f>IF(A34&gt;=$B$4,"",(-IPMT(Input!$C$10/12,$B$4-B35,$B$4,$F$4)))</f>
        <v>351.80586312066282</v>
      </c>
      <c r="F34" s="47">
        <f t="shared" si="1"/>
        <v>67010.640594411932</v>
      </c>
    </row>
    <row r="35" spans="1:6" x14ac:dyDescent="0.2">
      <c r="A35" s="7">
        <v>31</v>
      </c>
      <c r="B35" s="63">
        <f t="shared" si="0"/>
        <v>214</v>
      </c>
      <c r="C35" s="47">
        <f>IF(A35&gt;$B$4,"",(Input!$C$12))</f>
        <v>501.07</v>
      </c>
      <c r="D35" s="48">
        <f>IF(A35&gt;=$B$4,"",(-PPMT(Input!$C$10/12,$B$4-B36,$B$4,$F$4)))</f>
        <v>169.80711597441987</v>
      </c>
      <c r="E35" s="48">
        <f>IF(A35&gt;=$B$4,"",(-IPMT(Input!$C$10/12,$B$4-B36,$B$4,$F$4)))</f>
        <v>350.91903162713805</v>
      </c>
      <c r="F35" s="47">
        <f t="shared" si="1"/>
        <v>66841.720309931043</v>
      </c>
    </row>
    <row r="36" spans="1:6" x14ac:dyDescent="0.2">
      <c r="A36" s="7">
        <v>32</v>
      </c>
      <c r="B36" s="7">
        <f t="shared" si="0"/>
        <v>213</v>
      </c>
      <c r="C36" s="47">
        <f>IF(A36&gt;$B$4,"",(Input!$C$12))</f>
        <v>501.07</v>
      </c>
      <c r="D36" s="48">
        <f>IF(A36&gt;=$B$4,"",(-PPMT(Input!$C$10/12,$B$4-B37,$B$4,$F$4)))</f>
        <v>170.6986033332856</v>
      </c>
      <c r="E36" s="48">
        <f>IF(A36&gt;=$B$4,"",(-IPMT(Input!$C$10/12,$B$4-B37,$B$4,$F$4)))</f>
        <v>350.02754426827238</v>
      </c>
      <c r="F36" s="47">
        <f t="shared" si="1"/>
        <v>66671.913193956629</v>
      </c>
    </row>
    <row r="37" spans="1:6" x14ac:dyDescent="0.2">
      <c r="A37" s="7">
        <v>33</v>
      </c>
      <c r="B37" s="7">
        <f t="shared" si="0"/>
        <v>212</v>
      </c>
      <c r="C37" s="47">
        <f>IF(A37&gt;$B$4,"",(Input!$C$12))</f>
        <v>501.07</v>
      </c>
      <c r="D37" s="48">
        <f>IF(A37&gt;=$B$4,"",(-PPMT(Input!$C$10/12,$B$4-B38,$B$4,$F$4)))</f>
        <v>171.59477100078536</v>
      </c>
      <c r="E37" s="48">
        <f>IF(A37&gt;=$B$4,"",(-IPMT(Input!$C$10/12,$B$4-B38,$B$4,$F$4)))</f>
        <v>349.13137660077263</v>
      </c>
      <c r="F37" s="47">
        <f t="shared" si="1"/>
        <v>66501.214590623349</v>
      </c>
    </row>
    <row r="38" spans="1:6" x14ac:dyDescent="0.2">
      <c r="A38" s="7">
        <v>34</v>
      </c>
      <c r="B38" s="7">
        <f t="shared" si="0"/>
        <v>211</v>
      </c>
      <c r="C38" s="47">
        <f>IF(A38&gt;$B$4,"",(Input!$C$12))</f>
        <v>501.07</v>
      </c>
      <c r="D38" s="48">
        <f>IF(A38&gt;=$B$4,"",(-PPMT(Input!$C$10/12,$B$4-B39,$B$4,$F$4)))</f>
        <v>172.49564354853948</v>
      </c>
      <c r="E38" s="48">
        <f>IF(A38&gt;=$B$4,"",(-IPMT(Input!$C$10/12,$B$4-B39,$B$4,$F$4)))</f>
        <v>348.23050405301848</v>
      </c>
      <c r="F38" s="47">
        <f t="shared" si="1"/>
        <v>66329.61981962256</v>
      </c>
    </row>
    <row r="39" spans="1:6" x14ac:dyDescent="0.2">
      <c r="A39" s="7">
        <v>35</v>
      </c>
      <c r="B39" s="7">
        <f t="shared" si="0"/>
        <v>210</v>
      </c>
      <c r="C39" s="47">
        <f>IF(A39&gt;$B$4,"",(Input!$C$12))</f>
        <v>501.07</v>
      </c>
      <c r="D39" s="48">
        <f>IF(A39&gt;=$B$4,"",(-PPMT(Input!$C$10/12,$B$4-B40,$B$4,$F$4)))</f>
        <v>173.4012456771693</v>
      </c>
      <c r="E39" s="48">
        <f>IF(A39&gt;=$B$4,"",(-IPMT(Input!$C$10/12,$B$4-B40,$B$4,$F$4)))</f>
        <v>347.32490192438866</v>
      </c>
      <c r="F39" s="47">
        <f t="shared" si="1"/>
        <v>66157.124176074023</v>
      </c>
    </row>
    <row r="40" spans="1:6" x14ac:dyDescent="0.2">
      <c r="A40" s="60">
        <v>36</v>
      </c>
      <c r="B40" s="60">
        <f t="shared" si="0"/>
        <v>209</v>
      </c>
      <c r="C40" s="58">
        <f>IF(A40&gt;$B$4,"",(Input!$C$12))</f>
        <v>501.07</v>
      </c>
      <c r="D40" s="59">
        <f>IF(A40&gt;=$B$4,"",(-PPMT(Input!$C$10/12,$B$4-B41,$B$4,$F$4)))</f>
        <v>174.31160221697445</v>
      </c>
      <c r="E40" s="59">
        <f>IF(A40&gt;=$B$4,"",(-IPMT(Input!$C$10/12,$B$4-B41,$B$4,$F$4)))</f>
        <v>346.4145453845835</v>
      </c>
      <c r="F40" s="58">
        <f t="shared" si="1"/>
        <v>65983.722930396849</v>
      </c>
    </row>
    <row r="41" spans="1:6" x14ac:dyDescent="0.2">
      <c r="A41" s="63">
        <v>37</v>
      </c>
      <c r="B41" s="63">
        <f t="shared" si="0"/>
        <v>208</v>
      </c>
      <c r="C41" s="47">
        <f>IF(A41&gt;$B$4,"",(Input!$C$12))</f>
        <v>501.07</v>
      </c>
      <c r="D41" s="48">
        <f>IF(A41&gt;=$B$4,"",(-PPMT(Input!$C$10/12,$B$4-B42,$B$4,$F$4)))</f>
        <v>175.22673812861356</v>
      </c>
      <c r="E41" s="48">
        <f>IF(A41&gt;=$B$4,"",(-IPMT(Input!$C$10/12,$B$4-B42,$B$4,$F$4)))</f>
        <v>345.49940947294436</v>
      </c>
      <c r="F41" s="47">
        <f t="shared" si="1"/>
        <v>65809.411328179878</v>
      </c>
    </row>
    <row r="42" spans="1:6" x14ac:dyDescent="0.2">
      <c r="A42" s="7">
        <v>38</v>
      </c>
      <c r="B42" s="7">
        <f t="shared" si="0"/>
        <v>207</v>
      </c>
      <c r="C42" s="47">
        <f>IF(A42&gt;$B$4,"",(Input!$C$12))</f>
        <v>501.07</v>
      </c>
      <c r="D42" s="48">
        <f>IF(A42&gt;=$B$4,"",(-PPMT(Input!$C$10/12,$B$4-B43,$B$4,$F$4)))</f>
        <v>176.14667850378873</v>
      </c>
      <c r="E42" s="48">
        <f>IF(A42&gt;=$B$4,"",(-IPMT(Input!$C$10/12,$B$4-B43,$B$4,$F$4)))</f>
        <v>344.57946909776922</v>
      </c>
      <c r="F42" s="47">
        <f t="shared" si="1"/>
        <v>65634.184590051271</v>
      </c>
    </row>
    <row r="43" spans="1:6" x14ac:dyDescent="0.2">
      <c r="A43" s="7">
        <v>39</v>
      </c>
      <c r="B43" s="7">
        <f t="shared" si="0"/>
        <v>206</v>
      </c>
      <c r="C43" s="47">
        <f>IF(A43&gt;$B$4,"",(Input!$C$12))</f>
        <v>501.07</v>
      </c>
      <c r="D43" s="48">
        <f>IF(A43&gt;=$B$4,"",(-PPMT(Input!$C$10/12,$B$4-B44,$B$4,$F$4)))</f>
        <v>177.07144856593365</v>
      </c>
      <c r="E43" s="48">
        <f>IF(A43&gt;=$B$4,"",(-IPMT(Input!$C$10/12,$B$4-B44,$B$4,$F$4)))</f>
        <v>343.65469903562428</v>
      </c>
      <c r="F43" s="47">
        <f t="shared" si="1"/>
        <v>65458.037911547479</v>
      </c>
    </row>
    <row r="44" spans="1:6" x14ac:dyDescent="0.2">
      <c r="A44" s="7">
        <v>40</v>
      </c>
      <c r="B44" s="7">
        <f t="shared" si="0"/>
        <v>205</v>
      </c>
      <c r="C44" s="47">
        <f>IF(A44&gt;$B$4,"",(Input!$C$12))</f>
        <v>501.07</v>
      </c>
      <c r="D44" s="48">
        <f>IF(A44&gt;=$B$4,"",(-PPMT(Input!$C$10/12,$B$4-B45,$B$4,$F$4)))</f>
        <v>178.00107367090484</v>
      </c>
      <c r="E44" s="48">
        <f>IF(A44&gt;=$B$4,"",(-IPMT(Input!$C$10/12,$B$4-B45,$B$4,$F$4)))</f>
        <v>342.72507393065314</v>
      </c>
      <c r="F44" s="47">
        <f t="shared" si="1"/>
        <v>65280.966462981545</v>
      </c>
    </row>
    <row r="45" spans="1:6" x14ac:dyDescent="0.2">
      <c r="A45" s="7">
        <v>41</v>
      </c>
      <c r="B45" s="7">
        <f t="shared" si="0"/>
        <v>204</v>
      </c>
      <c r="C45" s="47">
        <f>IF(A45&gt;$B$4,"",(Input!$C$12))</f>
        <v>501.07</v>
      </c>
      <c r="D45" s="48">
        <f>IF(A45&gt;=$B$4,"",(-PPMT(Input!$C$10/12,$B$4-B46,$B$4,$F$4)))</f>
        <v>178.93557930767707</v>
      </c>
      <c r="E45" s="48">
        <f>IF(A45&gt;=$B$4,"",(-IPMT(Input!$C$10/12,$B$4-B46,$B$4,$F$4)))</f>
        <v>341.79056829388082</v>
      </c>
      <c r="F45" s="47">
        <f t="shared" si="1"/>
        <v>65102.965389310637</v>
      </c>
    </row>
    <row r="46" spans="1:6" x14ac:dyDescent="0.2">
      <c r="A46" s="7">
        <v>42</v>
      </c>
      <c r="B46" s="7">
        <f t="shared" si="0"/>
        <v>203</v>
      </c>
      <c r="C46" s="47">
        <f>IF(A46&gt;$B$4,"",(Input!$C$12))</f>
        <v>501.07</v>
      </c>
      <c r="D46" s="48">
        <f>IF(A46&gt;=$B$4,"",(-PPMT(Input!$C$10/12,$B$4-B47,$B$4,$F$4)))</f>
        <v>179.87499109904238</v>
      </c>
      <c r="E46" s="48">
        <f>IF(A46&gt;=$B$4,"",(-IPMT(Input!$C$10/12,$B$4-B47,$B$4,$F$4)))</f>
        <v>340.85115650251561</v>
      </c>
      <c r="F46" s="47">
        <f t="shared" si="1"/>
        <v>64924.029810002961</v>
      </c>
    </row>
    <row r="47" spans="1:6" x14ac:dyDescent="0.2">
      <c r="A47" s="7">
        <v>43</v>
      </c>
      <c r="B47" s="7">
        <f t="shared" si="0"/>
        <v>202</v>
      </c>
      <c r="C47" s="47">
        <f>IF(A47&gt;$B$4,"",(Input!$C$12))</f>
        <v>501.07</v>
      </c>
      <c r="D47" s="48">
        <f>IF(A47&gt;=$B$4,"",(-PPMT(Input!$C$10/12,$B$4-B48,$B$4,$F$4)))</f>
        <v>180.81933480231234</v>
      </c>
      <c r="E47" s="48">
        <f>IF(A47&gt;=$B$4,"",(-IPMT(Input!$C$10/12,$B$4-B48,$B$4,$F$4)))</f>
        <v>339.90681279924559</v>
      </c>
      <c r="F47" s="47">
        <f t="shared" si="1"/>
        <v>64744.154818903917</v>
      </c>
    </row>
    <row r="48" spans="1:6" x14ac:dyDescent="0.2">
      <c r="A48" s="7">
        <v>44</v>
      </c>
      <c r="B48" s="7">
        <f t="shared" si="0"/>
        <v>201</v>
      </c>
      <c r="C48" s="47">
        <f>IF(A48&gt;$B$4,"",(Input!$C$12))</f>
        <v>501.07</v>
      </c>
      <c r="D48" s="48">
        <f>IF(A48&gt;=$B$4,"",(-PPMT(Input!$C$10/12,$B$4-B49,$B$4,$F$4)))</f>
        <v>181.76863631002448</v>
      </c>
      <c r="E48" s="48">
        <f>IF(A48&gt;=$B$4,"",(-IPMT(Input!$C$10/12,$B$4-B49,$B$4,$F$4)))</f>
        <v>338.95751129153348</v>
      </c>
      <c r="F48" s="47">
        <f t="shared" si="1"/>
        <v>64563.335484101604</v>
      </c>
    </row>
    <row r="49" spans="1:6" x14ac:dyDescent="0.2">
      <c r="A49" s="7">
        <v>45</v>
      </c>
      <c r="B49" s="7">
        <f t="shared" si="0"/>
        <v>200</v>
      </c>
      <c r="C49" s="47">
        <f>IF(A49&gt;$B$4,"",(Input!$C$12))</f>
        <v>501.07</v>
      </c>
      <c r="D49" s="48">
        <f>IF(A49&gt;=$B$4,"",(-PPMT(Input!$C$10/12,$B$4-B50,$B$4,$F$4)))</f>
        <v>182.72292165065215</v>
      </c>
      <c r="E49" s="48">
        <f>IF(A49&gt;=$B$4,"",(-IPMT(Input!$C$10/12,$B$4-B50,$B$4,$F$4)))</f>
        <v>338.0032259509058</v>
      </c>
      <c r="F49" s="47">
        <f t="shared" si="1"/>
        <v>64381.566847791582</v>
      </c>
    </row>
    <row r="50" spans="1:6" x14ac:dyDescent="0.2">
      <c r="A50" s="7">
        <v>46</v>
      </c>
      <c r="B50" s="7">
        <f t="shared" si="0"/>
        <v>199</v>
      </c>
      <c r="C50" s="47">
        <f>IF(A50&gt;$B$4,"",(Input!$C$12))</f>
        <v>501.07</v>
      </c>
      <c r="D50" s="48">
        <f>IF(A50&gt;=$B$4,"",(-PPMT(Input!$C$10/12,$B$4-B51,$B$4,$F$4)))</f>
        <v>183.68221698931808</v>
      </c>
      <c r="E50" s="48">
        <f>IF(A50&gt;=$B$4,"",(-IPMT(Input!$C$10/12,$B$4-B51,$B$4,$F$4)))</f>
        <v>337.04393061223988</v>
      </c>
      <c r="F50" s="47">
        <f t="shared" si="1"/>
        <v>64198.843926140929</v>
      </c>
    </row>
    <row r="51" spans="1:6" x14ac:dyDescent="0.2">
      <c r="A51" s="7">
        <v>47</v>
      </c>
      <c r="B51" s="7">
        <f t="shared" si="0"/>
        <v>198</v>
      </c>
      <c r="C51" s="47">
        <f>IF(A51&gt;$B$4,"",(Input!$C$12))</f>
        <v>501.07</v>
      </c>
      <c r="D51" s="48">
        <f>IF(A51&gt;=$B$4,"",(-PPMT(Input!$C$10/12,$B$4-B52,$B$4,$F$4)))</f>
        <v>184.64654862851197</v>
      </c>
      <c r="E51" s="48">
        <f>IF(A51&gt;=$B$4,"",(-IPMT(Input!$C$10/12,$B$4-B52,$B$4,$F$4)))</f>
        <v>336.07959897304602</v>
      </c>
      <c r="F51" s="47">
        <f t="shared" si="1"/>
        <v>64015.161709151609</v>
      </c>
    </row>
    <row r="52" spans="1:6" x14ac:dyDescent="0.2">
      <c r="A52" s="60">
        <v>48</v>
      </c>
      <c r="B52" s="60">
        <f t="shared" si="0"/>
        <v>197</v>
      </c>
      <c r="C52" s="58">
        <f>IF(A52&gt;$B$4,"",(Input!$C$12))</f>
        <v>501.07</v>
      </c>
      <c r="D52" s="59">
        <f>IF(A52&gt;=$B$4,"",(-PPMT(Input!$C$10/12,$B$4-B53,$B$4,$F$4)))</f>
        <v>185.61594300881168</v>
      </c>
      <c r="E52" s="59">
        <f>IF(A52&gt;=$B$4,"",(-IPMT(Input!$C$10/12,$B$4-B53,$B$4,$F$4)))</f>
        <v>335.11020459274624</v>
      </c>
      <c r="F52" s="58">
        <f t="shared" si="1"/>
        <v>63830.5151605231</v>
      </c>
    </row>
    <row r="53" spans="1:6" x14ac:dyDescent="0.2">
      <c r="A53" s="7">
        <v>49</v>
      </c>
      <c r="B53" s="7">
        <f t="shared" si="0"/>
        <v>196</v>
      </c>
      <c r="C53" s="47">
        <f>IF(A53&gt;$B$4,"",(Input!$C$12))</f>
        <v>501.07</v>
      </c>
      <c r="D53" s="48">
        <f>IF(A53&gt;=$B$4,"",(-PPMT(Input!$C$10/12,$B$4-B54,$B$4,$F$4)))</f>
        <v>186.59042670960793</v>
      </c>
      <c r="E53" s="48">
        <f>IF(A53&gt;=$B$4,"",(-IPMT(Input!$C$10/12,$B$4-B54,$B$4,$F$4)))</f>
        <v>334.13572089195003</v>
      </c>
      <c r="F53" s="47">
        <f t="shared" si="1"/>
        <v>63644.899217514292</v>
      </c>
    </row>
    <row r="54" spans="1:6" x14ac:dyDescent="0.2">
      <c r="A54" s="7">
        <v>50</v>
      </c>
      <c r="B54" s="7">
        <f t="shared" si="0"/>
        <v>195</v>
      </c>
      <c r="C54" s="47">
        <f>IF(A54&gt;$B$4,"",(Input!$C$12))</f>
        <v>501.07</v>
      </c>
      <c r="D54" s="48">
        <f>IF(A54&gt;=$B$4,"",(-PPMT(Input!$C$10/12,$B$4-B55,$B$4,$F$4)))</f>
        <v>187.57002644983334</v>
      </c>
      <c r="E54" s="48">
        <f>IF(A54&gt;=$B$4,"",(-IPMT(Input!$C$10/12,$B$4-B55,$B$4,$F$4)))</f>
        <v>333.15612115172456</v>
      </c>
      <c r="F54" s="47">
        <f t="shared" si="1"/>
        <v>63458.308790804687</v>
      </c>
    </row>
    <row r="55" spans="1:6" x14ac:dyDescent="0.2">
      <c r="A55" s="7">
        <v>51</v>
      </c>
      <c r="B55" s="7">
        <f t="shared" si="0"/>
        <v>194</v>
      </c>
      <c r="C55" s="47">
        <f>IF(A55&gt;$B$4,"",(Input!$C$12))</f>
        <v>501.07</v>
      </c>
      <c r="D55" s="48">
        <f>IF(A55&gt;=$B$4,"",(-PPMT(Input!$C$10/12,$B$4-B56,$B$4,$F$4)))</f>
        <v>188.554769088695</v>
      </c>
      <c r="E55" s="48">
        <f>IF(A55&gt;=$B$4,"",(-IPMT(Input!$C$10/12,$B$4-B56,$B$4,$F$4)))</f>
        <v>332.17137851286293</v>
      </c>
      <c r="F55" s="47">
        <f t="shared" si="1"/>
        <v>63270.738764354857</v>
      </c>
    </row>
    <row r="56" spans="1:6" x14ac:dyDescent="0.2">
      <c r="A56" s="7">
        <v>52</v>
      </c>
      <c r="B56" s="7">
        <f t="shared" si="0"/>
        <v>193</v>
      </c>
      <c r="C56" s="47">
        <f>IF(A56&gt;$B$4,"",(Input!$C$12))</f>
        <v>501.07</v>
      </c>
      <c r="D56" s="48">
        <f>IF(A56&gt;=$B$4,"",(-PPMT(Input!$C$10/12,$B$4-B57,$B$4,$F$4)))</f>
        <v>189.54468162641064</v>
      </c>
      <c r="E56" s="48">
        <f>IF(A56&gt;=$B$4,"",(-IPMT(Input!$C$10/12,$B$4-B57,$B$4,$F$4)))</f>
        <v>331.18146597514732</v>
      </c>
      <c r="F56" s="47">
        <f t="shared" si="1"/>
        <v>63082.183995266161</v>
      </c>
    </row>
    <row r="57" spans="1:6" x14ac:dyDescent="0.2">
      <c r="A57" s="7">
        <v>53</v>
      </c>
      <c r="B57" s="7">
        <f t="shared" si="0"/>
        <v>192</v>
      </c>
      <c r="C57" s="47">
        <f>IF(A57&gt;$B$4,"",(Input!$C$12))</f>
        <v>501.07</v>
      </c>
      <c r="D57" s="48">
        <f>IF(A57&gt;=$B$4,"",(-PPMT(Input!$C$10/12,$B$4-B58,$B$4,$F$4)))</f>
        <v>190.5397912049493</v>
      </c>
      <c r="E57" s="48">
        <f>IF(A57&gt;=$B$4,"",(-IPMT(Input!$C$10/12,$B$4-B58,$B$4,$F$4)))</f>
        <v>330.18635639660863</v>
      </c>
      <c r="F57" s="47">
        <f t="shared" si="1"/>
        <v>62892.639313639753</v>
      </c>
    </row>
    <row r="58" spans="1:6" x14ac:dyDescent="0.2">
      <c r="A58" s="7">
        <v>54</v>
      </c>
      <c r="B58" s="7">
        <f t="shared" si="0"/>
        <v>191</v>
      </c>
      <c r="C58" s="47">
        <f>IF(A58&gt;$B$4,"",(Input!$C$12))</f>
        <v>501.07</v>
      </c>
      <c r="D58" s="48">
        <f>IF(A58&gt;=$B$4,"",(-PPMT(Input!$C$10/12,$B$4-B59,$B$4,$F$4)))</f>
        <v>191.54012510877524</v>
      </c>
      <c r="E58" s="48">
        <f>IF(A58&gt;=$B$4,"",(-IPMT(Input!$C$10/12,$B$4-B59,$B$4,$F$4)))</f>
        <v>329.18602249278268</v>
      </c>
      <c r="F58" s="47">
        <f t="shared" si="1"/>
        <v>62702.099522434801</v>
      </c>
    </row>
    <row r="59" spans="1:6" x14ac:dyDescent="0.2">
      <c r="A59" s="7">
        <v>55</v>
      </c>
      <c r="B59" s="7">
        <f t="shared" si="0"/>
        <v>190</v>
      </c>
      <c r="C59" s="47">
        <f>IF(A59&gt;$B$4,"",(Input!$C$12))</f>
        <v>501.07</v>
      </c>
      <c r="D59" s="48">
        <f>IF(A59&gt;=$B$4,"",(-PPMT(Input!$C$10/12,$B$4-B60,$B$4,$F$4)))</f>
        <v>192.54571076559631</v>
      </c>
      <c r="E59" s="48">
        <f>IF(A59&gt;=$B$4,"",(-IPMT(Input!$C$10/12,$B$4-B60,$B$4,$F$4)))</f>
        <v>328.18043683596164</v>
      </c>
      <c r="F59" s="47">
        <f t="shared" si="1"/>
        <v>62510.559397326026</v>
      </c>
    </row>
    <row r="60" spans="1:6" x14ac:dyDescent="0.2">
      <c r="A60" s="7">
        <v>56</v>
      </c>
      <c r="B60" s="7">
        <f t="shared" si="0"/>
        <v>189</v>
      </c>
      <c r="C60" s="47">
        <f>IF(A60&gt;$B$4,"",(Input!$C$12))</f>
        <v>501.07</v>
      </c>
      <c r="D60" s="48">
        <f>IF(A60&gt;=$B$4,"",(-PPMT(Input!$C$10/12,$B$4-B61,$B$4,$F$4)))</f>
        <v>193.55657574711574</v>
      </c>
      <c r="E60" s="48">
        <f>IF(A60&gt;=$B$4,"",(-IPMT(Input!$C$10/12,$B$4-B61,$B$4,$F$4)))</f>
        <v>327.16957185444227</v>
      </c>
      <c r="F60" s="47">
        <f t="shared" si="1"/>
        <v>62318.013686560429</v>
      </c>
    </row>
    <row r="61" spans="1:6" x14ac:dyDescent="0.2">
      <c r="A61" s="7">
        <v>57</v>
      </c>
      <c r="B61" s="7">
        <f t="shared" si="0"/>
        <v>188</v>
      </c>
      <c r="C61" s="47">
        <f>IF(A61&gt;$B$4,"",(Input!$C$12))</f>
        <v>501.07</v>
      </c>
      <c r="D61" s="48">
        <f>IF(A61&gt;=$B$4,"",(-PPMT(Input!$C$10/12,$B$4-B62,$B$4,$F$4)))</f>
        <v>194.57274776978807</v>
      </c>
      <c r="E61" s="48">
        <f>IF(A61&gt;=$B$4,"",(-IPMT(Input!$C$10/12,$B$4-B62,$B$4,$F$4)))</f>
        <v>326.15339983176989</v>
      </c>
      <c r="F61" s="47">
        <f t="shared" si="1"/>
        <v>62124.457110813317</v>
      </c>
    </row>
    <row r="62" spans="1:6" x14ac:dyDescent="0.2">
      <c r="A62" s="7">
        <v>58</v>
      </c>
      <c r="B62" s="7">
        <f t="shared" si="0"/>
        <v>187</v>
      </c>
      <c r="C62" s="47">
        <f>IF(A62&gt;$B$4,"",(Input!$C$12))</f>
        <v>501.07</v>
      </c>
      <c r="D62" s="48">
        <f>IF(A62&gt;=$B$4,"",(-PPMT(Input!$C$10/12,$B$4-B63,$B$4,$F$4)))</f>
        <v>195.59425469557945</v>
      </c>
      <c r="E62" s="48">
        <f>IF(A62&gt;=$B$4,"",(-IPMT(Input!$C$10/12,$B$4-B63,$B$4,$F$4)))</f>
        <v>325.13189290597853</v>
      </c>
      <c r="F62" s="47">
        <f t="shared" si="1"/>
        <v>61929.884363043529</v>
      </c>
    </row>
    <row r="63" spans="1:6" x14ac:dyDescent="0.2">
      <c r="A63" s="7">
        <v>59</v>
      </c>
      <c r="B63" s="7">
        <f t="shared" si="0"/>
        <v>186</v>
      </c>
      <c r="C63" s="47">
        <f>IF(A63&gt;$B$4,"",(Input!$C$12))</f>
        <v>501.07</v>
      </c>
      <c r="D63" s="48">
        <f>IF(A63&gt;=$B$4,"",(-PPMT(Input!$C$10/12,$B$4-B64,$B$4,$F$4)))</f>
        <v>196.62112453273124</v>
      </c>
      <c r="E63" s="48">
        <f>IF(A63&gt;=$B$4,"",(-IPMT(Input!$C$10/12,$B$4-B64,$B$4,$F$4)))</f>
        <v>324.10502306882671</v>
      </c>
      <c r="F63" s="47">
        <f t="shared" si="1"/>
        <v>61734.290108347952</v>
      </c>
    </row>
    <row r="64" spans="1:6" x14ac:dyDescent="0.2">
      <c r="A64" s="60">
        <v>60</v>
      </c>
      <c r="B64" s="60">
        <f t="shared" si="0"/>
        <v>185</v>
      </c>
      <c r="C64" s="58">
        <f>IF(A64&gt;$B$4,"",(Input!$C$12))</f>
        <v>501.07</v>
      </c>
      <c r="D64" s="59">
        <f>IF(A64&gt;=$B$4,"",(-PPMT(Input!$C$10/12,$B$4-B65,$B$4,$F$4)))</f>
        <v>197.65338543652805</v>
      </c>
      <c r="E64" s="59">
        <f>IF(A64&gt;=$B$4,"",(-IPMT(Input!$C$10/12,$B$4-B65,$B$4,$F$4)))</f>
        <v>323.07276216502987</v>
      </c>
      <c r="F64" s="58">
        <f t="shared" si="1"/>
        <v>61537.668983815223</v>
      </c>
    </row>
    <row r="65" spans="1:6" x14ac:dyDescent="0.2">
      <c r="A65" s="7">
        <v>61</v>
      </c>
      <c r="B65" s="7">
        <f t="shared" si="0"/>
        <v>184</v>
      </c>
      <c r="C65" s="47">
        <f>IF(A65&gt;$B$4,"",(Input!$C$12))</f>
        <v>501.07</v>
      </c>
      <c r="D65" s="48">
        <f>IF(A65&gt;=$B$4,"",(-PPMT(Input!$C$10/12,$B$4-B66,$B$4,$F$4)))</f>
        <v>198.69106571006984</v>
      </c>
      <c r="E65" s="48">
        <f>IF(A65&gt;=$B$4,"",(-IPMT(Input!$C$10/12,$B$4-B66,$B$4,$F$4)))</f>
        <v>322.03508189148812</v>
      </c>
      <c r="F65" s="47">
        <f t="shared" si="1"/>
        <v>61340.015598378697</v>
      </c>
    </row>
    <row r="66" spans="1:6" x14ac:dyDescent="0.2">
      <c r="A66" s="7">
        <v>62</v>
      </c>
      <c r="B66" s="7">
        <f t="shared" si="0"/>
        <v>183</v>
      </c>
      <c r="C66" s="47">
        <f>IF(A66&gt;$B$4,"",(Input!$C$12))</f>
        <v>501.07</v>
      </c>
      <c r="D66" s="48">
        <f>IF(A66&gt;=$B$4,"",(-PPMT(Input!$C$10/12,$B$4-B67,$B$4,$F$4)))</f>
        <v>199.73419380504771</v>
      </c>
      <c r="E66" s="48">
        <f>IF(A66&gt;=$B$4,"",(-IPMT(Input!$C$10/12,$B$4-B67,$B$4,$F$4)))</f>
        <v>320.99195379651019</v>
      </c>
      <c r="F66" s="47">
        <f t="shared" si="1"/>
        <v>61141.32453266863</v>
      </c>
    </row>
    <row r="67" spans="1:6" x14ac:dyDescent="0.2">
      <c r="A67" s="7">
        <v>63</v>
      </c>
      <c r="B67" s="7">
        <f t="shared" si="0"/>
        <v>182</v>
      </c>
      <c r="C67" s="47">
        <f>IF(A67&gt;$B$4,"",(Input!$C$12))</f>
        <v>501.07</v>
      </c>
      <c r="D67" s="48">
        <f>IF(A67&gt;=$B$4,"",(-PPMT(Input!$C$10/12,$B$4-B68,$B$4,$F$4)))</f>
        <v>200.7827983225242</v>
      </c>
      <c r="E67" s="48">
        <f>IF(A67&gt;=$B$4,"",(-IPMT(Input!$C$10/12,$B$4-B68,$B$4,$F$4)))</f>
        <v>319.94334927903373</v>
      </c>
      <c r="F67" s="47">
        <f t="shared" si="1"/>
        <v>60941.590338863585</v>
      </c>
    </row>
    <row r="68" spans="1:6" x14ac:dyDescent="0.2">
      <c r="A68" s="7">
        <v>64</v>
      </c>
      <c r="B68" s="7">
        <f t="shared" si="0"/>
        <v>181</v>
      </c>
      <c r="C68" s="47">
        <f>IF(A68&gt;$B$4,"",(Input!$C$12))</f>
        <v>501.07</v>
      </c>
      <c r="D68" s="48">
        <f>IF(A68&gt;=$B$4,"",(-PPMT(Input!$C$10/12,$B$4-B69,$B$4,$F$4)))</f>
        <v>201.83690801371748</v>
      </c>
      <c r="E68" s="48">
        <f>IF(A68&gt;=$B$4,"",(-IPMT(Input!$C$10/12,$B$4-B69,$B$4,$F$4)))</f>
        <v>318.88923958784045</v>
      </c>
      <c r="F68" s="47">
        <f t="shared" si="1"/>
        <v>60740.807540541064</v>
      </c>
    </row>
    <row r="69" spans="1:6" x14ac:dyDescent="0.2">
      <c r="A69" s="7">
        <v>65</v>
      </c>
      <c r="B69" s="7">
        <f t="shared" ref="B69:B124" si="2">IF(A69&gt;$B$4,"",(B68-1))</f>
        <v>180</v>
      </c>
      <c r="C69" s="47">
        <f>IF(A69&gt;$B$4,"",(Input!$C$12))</f>
        <v>501.07</v>
      </c>
      <c r="D69" s="48">
        <f>IF(A69&gt;=$B$4,"",(-PPMT(Input!$C$10/12,$B$4-B70,$B$4,$F$4)))</f>
        <v>202.89655178078948</v>
      </c>
      <c r="E69" s="48">
        <f>IF(A69&gt;=$B$4,"",(-IPMT(Input!$C$10/12,$B$4-B70,$B$4,$F$4)))</f>
        <v>317.82959582076847</v>
      </c>
      <c r="F69" s="47">
        <f t="shared" ref="F69:F132" si="3">IF(A69&gt;$B$4,"",F68-D68)</f>
        <v>60538.970632527344</v>
      </c>
    </row>
    <row r="70" spans="1:6" x14ac:dyDescent="0.2">
      <c r="A70" s="7">
        <v>66</v>
      </c>
      <c r="B70" s="7">
        <f t="shared" si="2"/>
        <v>179</v>
      </c>
      <c r="C70" s="47">
        <f>IF(A70&gt;$B$4,"",(Input!$C$12))</f>
        <v>501.07</v>
      </c>
      <c r="D70" s="48">
        <f>IF(A70&gt;=$B$4,"",(-PPMT(Input!$C$10/12,$B$4-B71,$B$4,$F$4)))</f>
        <v>203.96175867763864</v>
      </c>
      <c r="E70" s="48">
        <f>IF(A70&gt;=$B$4,"",(-IPMT(Input!$C$10/12,$B$4-B71,$B$4,$F$4)))</f>
        <v>316.76438892391934</v>
      </c>
      <c r="F70" s="47">
        <f t="shared" si="3"/>
        <v>60336.074080746555</v>
      </c>
    </row>
    <row r="71" spans="1:6" x14ac:dyDescent="0.2">
      <c r="A71" s="7">
        <v>67</v>
      </c>
      <c r="B71" s="7">
        <f t="shared" si="2"/>
        <v>178</v>
      </c>
      <c r="C71" s="47">
        <f>IF(A71&gt;$B$4,"",(Input!$C$12))</f>
        <v>501.07</v>
      </c>
      <c r="D71" s="48">
        <f>IF(A71&gt;=$B$4,"",(-PPMT(Input!$C$10/12,$B$4-B72,$B$4,$F$4)))</f>
        <v>205.03255791069626</v>
      </c>
      <c r="E71" s="48">
        <f>IF(A71&gt;=$B$4,"",(-IPMT(Input!$C$10/12,$B$4-B72,$B$4,$F$4)))</f>
        <v>315.6935896908617</v>
      </c>
      <c r="F71" s="47">
        <f t="shared" si="3"/>
        <v>60132.112322068919</v>
      </c>
    </row>
    <row r="72" spans="1:6" x14ac:dyDescent="0.2">
      <c r="A72" s="7">
        <v>68</v>
      </c>
      <c r="B72" s="7">
        <f t="shared" si="2"/>
        <v>177</v>
      </c>
      <c r="C72" s="47">
        <f>IF(A72&gt;$B$4,"",(Input!$C$12))</f>
        <v>501.07</v>
      </c>
      <c r="D72" s="48">
        <f>IF(A72&gt;=$B$4,"",(-PPMT(Input!$C$10/12,$B$4-B73,$B$4,$F$4)))</f>
        <v>206.10897883972737</v>
      </c>
      <c r="E72" s="48">
        <f>IF(A72&gt;=$B$4,"",(-IPMT(Input!$C$10/12,$B$4-B73,$B$4,$F$4)))</f>
        <v>314.61716876183056</v>
      </c>
      <c r="F72" s="47">
        <f t="shared" si="3"/>
        <v>59927.079764158225</v>
      </c>
    </row>
    <row r="73" spans="1:6" x14ac:dyDescent="0.2">
      <c r="A73" s="7">
        <v>69</v>
      </c>
      <c r="B73" s="7">
        <f t="shared" si="2"/>
        <v>176</v>
      </c>
      <c r="C73" s="47">
        <f>IF(A73&gt;$B$4,"",(Input!$C$12))</f>
        <v>501.07</v>
      </c>
      <c r="D73" s="48">
        <f>IF(A73&gt;=$B$4,"",(-PPMT(Input!$C$10/12,$B$4-B74,$B$4,$F$4)))</f>
        <v>207.19105097863596</v>
      </c>
      <c r="E73" s="48">
        <f>IF(A73&gt;=$B$4,"",(-IPMT(Input!$C$10/12,$B$4-B74,$B$4,$F$4)))</f>
        <v>313.53509662292197</v>
      </c>
      <c r="F73" s="47">
        <f t="shared" si="3"/>
        <v>59720.970785318495</v>
      </c>
    </row>
    <row r="74" spans="1:6" x14ac:dyDescent="0.2">
      <c r="A74" s="7">
        <v>70</v>
      </c>
      <c r="B74" s="7">
        <f t="shared" si="2"/>
        <v>175</v>
      </c>
      <c r="C74" s="47">
        <f>IF(A74&gt;$B$4,"",(Input!$C$12))</f>
        <v>501.07</v>
      </c>
      <c r="D74" s="48">
        <f>IF(A74&gt;=$B$4,"",(-PPMT(Input!$C$10/12,$B$4-B75,$B$4,$F$4)))</f>
        <v>208.27880399627381</v>
      </c>
      <c r="E74" s="48">
        <f>IF(A74&gt;=$B$4,"",(-IPMT(Input!$C$10/12,$B$4-B75,$B$4,$F$4)))</f>
        <v>312.44734360528417</v>
      </c>
      <c r="F74" s="47">
        <f t="shared" si="3"/>
        <v>59513.779734339856</v>
      </c>
    </row>
    <row r="75" spans="1:6" x14ac:dyDescent="0.2">
      <c r="A75" s="7">
        <v>71</v>
      </c>
      <c r="B75" s="7">
        <f t="shared" si="2"/>
        <v>174</v>
      </c>
      <c r="C75" s="47">
        <f>IF(A75&gt;$B$4,"",(Input!$C$12))</f>
        <v>501.07</v>
      </c>
      <c r="D75" s="48">
        <f>IF(A75&gt;=$B$4,"",(-PPMT(Input!$C$10/12,$B$4-B76,$B$4,$F$4)))</f>
        <v>209.37226771725423</v>
      </c>
      <c r="E75" s="48">
        <f>IF(A75&gt;=$B$4,"",(-IPMT(Input!$C$10/12,$B$4-B76,$B$4,$F$4)))</f>
        <v>311.35387988430369</v>
      </c>
      <c r="F75" s="47">
        <f t="shared" si="3"/>
        <v>59305.50093034358</v>
      </c>
    </row>
    <row r="76" spans="1:6" x14ac:dyDescent="0.2">
      <c r="A76" s="60">
        <v>72</v>
      </c>
      <c r="B76" s="60">
        <f t="shared" si="2"/>
        <v>173</v>
      </c>
      <c r="C76" s="58">
        <f>IF(A76&gt;$B$4,"",(Input!$C$12))</f>
        <v>501.07</v>
      </c>
      <c r="D76" s="59">
        <f>IF(A76&gt;=$B$4,"",(-PPMT(Input!$C$10/12,$B$4-B77,$B$4,$F$4)))</f>
        <v>210.47147212276982</v>
      </c>
      <c r="E76" s="59">
        <f>IF(A76&gt;=$B$4,"",(-IPMT(Input!$C$10/12,$B$4-B77,$B$4,$F$4)))</f>
        <v>310.2546754787881</v>
      </c>
      <c r="F76" s="58">
        <f t="shared" si="3"/>
        <v>59096.128662626325</v>
      </c>
    </row>
    <row r="77" spans="1:6" x14ac:dyDescent="0.2">
      <c r="A77" s="7">
        <v>73</v>
      </c>
      <c r="B77" s="7">
        <f t="shared" si="2"/>
        <v>172</v>
      </c>
      <c r="C77" s="47">
        <f>IF(A77&gt;$B$4,"",(Input!$C$12))</f>
        <v>501.07</v>
      </c>
      <c r="D77" s="48">
        <f>IF(A77&gt;=$B$4,"",(-PPMT(Input!$C$10/12,$B$4-B78,$B$4,$F$4)))</f>
        <v>211.57644735141434</v>
      </c>
      <c r="E77" s="48">
        <f>IF(A77&gt;=$B$4,"",(-IPMT(Input!$C$10/12,$B$4-B78,$B$4,$F$4)))</f>
        <v>309.14970025014361</v>
      </c>
      <c r="F77" s="47">
        <f t="shared" si="3"/>
        <v>58885.657190503553</v>
      </c>
    </row>
    <row r="78" spans="1:6" x14ac:dyDescent="0.2">
      <c r="A78" s="7">
        <v>74</v>
      </c>
      <c r="B78" s="7">
        <f t="shared" si="2"/>
        <v>171</v>
      </c>
      <c r="C78" s="47">
        <f>IF(A78&gt;$B$4,"",(Input!$C$12))</f>
        <v>501.07</v>
      </c>
      <c r="D78" s="48">
        <f>IF(A78&gt;=$B$4,"",(-PPMT(Input!$C$10/12,$B$4-B79,$B$4,$F$4)))</f>
        <v>212.6872237000093</v>
      </c>
      <c r="E78" s="48">
        <f>IF(A78&gt;=$B$4,"",(-IPMT(Input!$C$10/12,$B$4-B79,$B$4,$F$4)))</f>
        <v>308.03892390154863</v>
      </c>
      <c r="F78" s="47">
        <f t="shared" si="3"/>
        <v>58674.080743152139</v>
      </c>
    </row>
    <row r="79" spans="1:6" x14ac:dyDescent="0.2">
      <c r="A79" s="7">
        <v>75</v>
      </c>
      <c r="B79" s="7">
        <f t="shared" si="2"/>
        <v>170</v>
      </c>
      <c r="C79" s="47">
        <f>IF(A79&gt;$B$4,"",(Input!$C$12))</f>
        <v>501.07</v>
      </c>
      <c r="D79" s="48">
        <f>IF(A79&gt;=$B$4,"",(-PPMT(Input!$C$10/12,$B$4-B80,$B$4,$F$4)))</f>
        <v>213.80383162443434</v>
      </c>
      <c r="E79" s="48">
        <f>IF(A79&gt;=$B$4,"",(-IPMT(Input!$C$10/12,$B$4-B80,$B$4,$F$4)))</f>
        <v>306.92231597712362</v>
      </c>
      <c r="F79" s="47">
        <f t="shared" si="3"/>
        <v>58461.393519452133</v>
      </c>
    </row>
    <row r="80" spans="1:6" x14ac:dyDescent="0.2">
      <c r="A80" s="7">
        <v>76</v>
      </c>
      <c r="B80" s="7">
        <f t="shared" si="2"/>
        <v>169</v>
      </c>
      <c r="C80" s="47">
        <f>IF(A80&gt;$B$4,"",(Input!$C$12))</f>
        <v>501.07</v>
      </c>
      <c r="D80" s="48">
        <f>IF(A80&gt;=$B$4,"",(-PPMT(Input!$C$10/12,$B$4-B81,$B$4,$F$4)))</f>
        <v>214.92630174046261</v>
      </c>
      <c r="E80" s="48">
        <f>IF(A80&gt;=$B$4,"",(-IPMT(Input!$C$10/12,$B$4-B81,$B$4,$F$4)))</f>
        <v>305.79984586109526</v>
      </c>
      <c r="F80" s="47">
        <f t="shared" si="3"/>
        <v>58247.589687827698</v>
      </c>
    </row>
    <row r="81" spans="1:6" x14ac:dyDescent="0.2">
      <c r="A81" s="7">
        <v>77</v>
      </c>
      <c r="B81" s="7">
        <f t="shared" si="2"/>
        <v>168</v>
      </c>
      <c r="C81" s="47">
        <f>IF(A81&gt;$B$4,"",(Input!$C$12))</f>
        <v>501.07</v>
      </c>
      <c r="D81" s="48">
        <f>IF(A81&gt;=$B$4,"",(-PPMT(Input!$C$10/12,$B$4-B82,$B$4,$F$4)))</f>
        <v>216.05466482460005</v>
      </c>
      <c r="E81" s="48">
        <f>IF(A81&gt;=$B$4,"",(-IPMT(Input!$C$10/12,$B$4-B82,$B$4,$F$4)))</f>
        <v>304.67148277695787</v>
      </c>
      <c r="F81" s="47">
        <f t="shared" si="3"/>
        <v>58032.663386087239</v>
      </c>
    </row>
    <row r="82" spans="1:6" x14ac:dyDescent="0.2">
      <c r="A82" s="7">
        <v>78</v>
      </c>
      <c r="B82" s="7">
        <f t="shared" si="2"/>
        <v>167</v>
      </c>
      <c r="C82" s="47">
        <f>IF(A82&gt;$B$4,"",(Input!$C$12))</f>
        <v>501.07</v>
      </c>
      <c r="D82" s="48">
        <f>IF(A82&gt;=$B$4,"",(-PPMT(Input!$C$10/12,$B$4-B83,$B$4,$F$4)))</f>
        <v>217.18895181492917</v>
      </c>
      <c r="E82" s="48">
        <f>IF(A82&gt;=$B$4,"",(-IPMT(Input!$C$10/12,$B$4-B83,$B$4,$F$4)))</f>
        <v>303.53719578662873</v>
      </c>
      <c r="F82" s="47">
        <f t="shared" si="3"/>
        <v>57816.608721262637</v>
      </c>
    </row>
    <row r="83" spans="1:6" x14ac:dyDescent="0.2">
      <c r="A83" s="7">
        <v>79</v>
      </c>
      <c r="B83" s="7">
        <f t="shared" si="2"/>
        <v>166</v>
      </c>
      <c r="C83" s="47">
        <f>IF(A83&gt;$B$4,"",(Input!$C$12))</f>
        <v>501.07</v>
      </c>
      <c r="D83" s="48">
        <f>IF(A83&gt;=$B$4,"",(-PPMT(Input!$C$10/12,$B$4-B84,$B$4,$F$4)))</f>
        <v>218.32919381195757</v>
      </c>
      <c r="E83" s="48">
        <f>IF(A83&gt;=$B$4,"",(-IPMT(Input!$C$10/12,$B$4-B84,$B$4,$F$4)))</f>
        <v>302.39695378960039</v>
      </c>
      <c r="F83" s="47">
        <f t="shared" si="3"/>
        <v>57599.419769447704</v>
      </c>
    </row>
    <row r="84" spans="1:6" x14ac:dyDescent="0.2">
      <c r="A84" s="7">
        <v>80</v>
      </c>
      <c r="B84" s="7">
        <f t="shared" si="2"/>
        <v>165</v>
      </c>
      <c r="C84" s="47">
        <f>IF(A84&gt;$B$4,"",(Input!$C$12))</f>
        <v>501.07</v>
      </c>
      <c r="D84" s="48">
        <f>IF(A84&gt;=$B$4,"",(-PPMT(Input!$C$10/12,$B$4-B85,$B$4,$F$4)))</f>
        <v>219.47542207947035</v>
      </c>
      <c r="E84" s="48">
        <f>IF(A84&gt;=$B$4,"",(-IPMT(Input!$C$10/12,$B$4-B85,$B$4,$F$4)))</f>
        <v>301.25072552208763</v>
      </c>
      <c r="F84" s="47">
        <f t="shared" si="3"/>
        <v>57381.090575635746</v>
      </c>
    </row>
    <row r="85" spans="1:6" x14ac:dyDescent="0.2">
      <c r="A85" s="7">
        <v>81</v>
      </c>
      <c r="B85" s="7">
        <f t="shared" si="2"/>
        <v>164</v>
      </c>
      <c r="C85" s="47">
        <f>IF(A85&gt;$B$4,"",(Input!$C$12))</f>
        <v>501.07</v>
      </c>
      <c r="D85" s="48">
        <f>IF(A85&gt;=$B$4,"",(-PPMT(Input!$C$10/12,$B$4-B86,$B$4,$F$4)))</f>
        <v>220.62766804538759</v>
      </c>
      <c r="E85" s="48">
        <f>IF(A85&gt;=$B$4,"",(-IPMT(Input!$C$10/12,$B$4-B86,$B$4,$F$4)))</f>
        <v>300.09847955617033</v>
      </c>
      <c r="F85" s="47">
        <f t="shared" si="3"/>
        <v>57161.615153556275</v>
      </c>
    </row>
    <row r="86" spans="1:6" x14ac:dyDescent="0.2">
      <c r="A86" s="7">
        <v>82</v>
      </c>
      <c r="B86" s="7">
        <f t="shared" si="2"/>
        <v>163</v>
      </c>
      <c r="C86" s="47">
        <f>IF(A86&gt;$B$4,"",(Input!$C$12))</f>
        <v>501.07</v>
      </c>
      <c r="D86" s="48">
        <f>IF(A86&gt;=$B$4,"",(-PPMT(Input!$C$10/12,$B$4-B87,$B$4,$F$4)))</f>
        <v>221.78596330262587</v>
      </c>
      <c r="E86" s="48">
        <f>IF(A86&gt;=$B$4,"",(-IPMT(Input!$C$10/12,$B$4-B87,$B$4,$F$4)))</f>
        <v>298.94018429893208</v>
      </c>
      <c r="F86" s="47">
        <f t="shared" si="3"/>
        <v>56940.987485510886</v>
      </c>
    </row>
    <row r="87" spans="1:6" x14ac:dyDescent="0.2">
      <c r="A87" s="7">
        <v>83</v>
      </c>
      <c r="B87" s="7">
        <f t="shared" si="2"/>
        <v>162</v>
      </c>
      <c r="C87" s="47">
        <f>IF(A87&gt;$B$4,"",(Input!$C$12))</f>
        <v>501.07</v>
      </c>
      <c r="D87" s="48">
        <f>IF(A87&gt;=$B$4,"",(-PPMT(Input!$C$10/12,$B$4-B88,$B$4,$F$4)))</f>
        <v>222.95033960996466</v>
      </c>
      <c r="E87" s="48">
        <f>IF(A87&gt;=$B$4,"",(-IPMT(Input!$C$10/12,$B$4-B88,$B$4,$F$4)))</f>
        <v>297.7758079915933</v>
      </c>
      <c r="F87" s="47">
        <f t="shared" si="3"/>
        <v>56719.201522208263</v>
      </c>
    </row>
    <row r="88" spans="1:6" x14ac:dyDescent="0.2">
      <c r="A88" s="60">
        <v>84</v>
      </c>
      <c r="B88" s="60">
        <f t="shared" si="2"/>
        <v>161</v>
      </c>
      <c r="C88" s="58">
        <f>IF(A88&gt;$B$4,"",(Input!$C$12))</f>
        <v>501.07</v>
      </c>
      <c r="D88" s="59">
        <f>IF(A88&gt;=$B$4,"",(-PPMT(Input!$C$10/12,$B$4-B89,$B$4,$F$4)))</f>
        <v>224.12082889291693</v>
      </c>
      <c r="E88" s="59">
        <f>IF(A88&gt;=$B$4,"",(-IPMT(Input!$C$10/12,$B$4-B89,$B$4,$F$4)))</f>
        <v>296.60531870864099</v>
      </c>
      <c r="F88" s="58">
        <f t="shared" si="3"/>
        <v>56496.251182598295</v>
      </c>
    </row>
    <row r="89" spans="1:6" x14ac:dyDescent="0.2">
      <c r="A89" s="7">
        <v>85</v>
      </c>
      <c r="B89" s="7">
        <f t="shared" si="2"/>
        <v>160</v>
      </c>
      <c r="C89" s="47">
        <f>IF(A89&gt;$B$4,"",(Input!$C$12))</f>
        <v>501.07</v>
      </c>
      <c r="D89" s="48">
        <f>IF(A89&gt;=$B$4,"",(-PPMT(Input!$C$10/12,$B$4-B90,$B$4,$F$4)))</f>
        <v>225.29746324460476</v>
      </c>
      <c r="E89" s="48">
        <f>IF(A89&gt;=$B$4,"",(-IPMT(Input!$C$10/12,$B$4-B90,$B$4,$F$4)))</f>
        <v>295.42868435695323</v>
      </c>
      <c r="F89" s="47">
        <f t="shared" si="3"/>
        <v>56272.130353705375</v>
      </c>
    </row>
    <row r="90" spans="1:6" x14ac:dyDescent="0.2">
      <c r="A90" s="7">
        <v>86</v>
      </c>
      <c r="B90" s="7">
        <f t="shared" si="2"/>
        <v>159</v>
      </c>
      <c r="C90" s="47">
        <f>IF(A90&gt;$B$4,"",(Input!$C$12))</f>
        <v>501.07</v>
      </c>
      <c r="D90" s="48">
        <f>IF(A90&gt;=$B$4,"",(-PPMT(Input!$C$10/12,$B$4-B91,$B$4,$F$4)))</f>
        <v>226.48027492663891</v>
      </c>
      <c r="E90" s="48">
        <f>IF(A90&gt;=$B$4,"",(-IPMT(Input!$C$10/12,$B$4-B91,$B$4,$F$4)))</f>
        <v>294.24587267491904</v>
      </c>
      <c r="F90" s="47">
        <f t="shared" si="3"/>
        <v>56046.83289046077</v>
      </c>
    </row>
    <row r="91" spans="1:6" x14ac:dyDescent="0.2">
      <c r="A91" s="7">
        <v>87</v>
      </c>
      <c r="B91" s="7">
        <f t="shared" si="2"/>
        <v>158</v>
      </c>
      <c r="C91" s="47">
        <f>IF(A91&gt;$B$4,"",(Input!$C$12))</f>
        <v>501.07</v>
      </c>
      <c r="D91" s="48">
        <f>IF(A91&gt;=$B$4,"",(-PPMT(Input!$C$10/12,$B$4-B92,$B$4,$F$4)))</f>
        <v>227.66929637000379</v>
      </c>
      <c r="E91" s="48">
        <f>IF(A91&gt;=$B$4,"",(-IPMT(Input!$C$10/12,$B$4-B92,$B$4,$F$4)))</f>
        <v>293.05685123155416</v>
      </c>
      <c r="F91" s="47">
        <f t="shared" si="3"/>
        <v>55820.352615534131</v>
      </c>
    </row>
    <row r="92" spans="1:6" x14ac:dyDescent="0.2">
      <c r="A92" s="7">
        <v>88</v>
      </c>
      <c r="B92" s="7">
        <f t="shared" si="2"/>
        <v>157</v>
      </c>
      <c r="C92" s="47">
        <f>IF(A92&gt;$B$4,"",(Input!$C$12))</f>
        <v>501.07</v>
      </c>
      <c r="D92" s="48">
        <f>IF(A92&gt;=$B$4,"",(-PPMT(Input!$C$10/12,$B$4-B93,$B$4,$F$4)))</f>
        <v>228.86456017594628</v>
      </c>
      <c r="E92" s="48">
        <f>IF(A92&gt;=$B$4,"",(-IPMT(Input!$C$10/12,$B$4-B93,$B$4,$F$4)))</f>
        <v>291.86158742561162</v>
      </c>
      <c r="F92" s="47">
        <f t="shared" si="3"/>
        <v>55592.683319164127</v>
      </c>
    </row>
    <row r="93" spans="1:6" x14ac:dyDescent="0.2">
      <c r="A93" s="7">
        <v>89</v>
      </c>
      <c r="B93" s="7">
        <f t="shared" si="2"/>
        <v>156</v>
      </c>
      <c r="C93" s="47">
        <f>IF(A93&gt;$B$4,"",(Input!$C$12))</f>
        <v>501.07</v>
      </c>
      <c r="D93" s="48">
        <f>IF(A93&gt;=$B$4,"",(-PPMT(Input!$C$10/12,$B$4-B94,$B$4,$F$4)))</f>
        <v>230.06609911687005</v>
      </c>
      <c r="E93" s="48">
        <f>IF(A93&gt;=$B$4,"",(-IPMT(Input!$C$10/12,$B$4-B94,$B$4,$F$4)))</f>
        <v>290.66004848468788</v>
      </c>
      <c r="F93" s="47">
        <f t="shared" si="3"/>
        <v>55363.818758988178</v>
      </c>
    </row>
    <row r="94" spans="1:6" x14ac:dyDescent="0.2">
      <c r="A94" s="7">
        <v>90</v>
      </c>
      <c r="B94" s="7">
        <f t="shared" si="2"/>
        <v>155</v>
      </c>
      <c r="C94" s="47">
        <f>IF(A94&gt;$B$4,"",(Input!$C$12))</f>
        <v>501.07</v>
      </c>
      <c r="D94" s="48">
        <f>IF(A94&gt;=$B$4,"",(-PPMT(Input!$C$10/12,$B$4-B95,$B$4,$F$4)))</f>
        <v>231.27394613723359</v>
      </c>
      <c r="E94" s="48">
        <f>IF(A94&gt;=$B$4,"",(-IPMT(Input!$C$10/12,$B$4-B95,$B$4,$F$4)))</f>
        <v>289.45220146432433</v>
      </c>
      <c r="F94" s="47">
        <f t="shared" si="3"/>
        <v>55133.752659871308</v>
      </c>
    </row>
    <row r="95" spans="1:6" x14ac:dyDescent="0.2">
      <c r="A95" s="7">
        <v>91</v>
      </c>
      <c r="B95" s="7">
        <f t="shared" si="2"/>
        <v>154</v>
      </c>
      <c r="C95" s="47">
        <f>IF(A95&gt;$B$4,"",(Input!$C$12))</f>
        <v>501.07</v>
      </c>
      <c r="D95" s="48">
        <f>IF(A95&gt;=$B$4,"",(-PPMT(Input!$C$10/12,$B$4-B96,$B$4,$F$4)))</f>
        <v>232.4881343544541</v>
      </c>
      <c r="E95" s="48">
        <f>IF(A95&gt;=$B$4,"",(-IPMT(Input!$C$10/12,$B$4-B96,$B$4,$F$4)))</f>
        <v>288.23801324710388</v>
      </c>
      <c r="F95" s="47">
        <f t="shared" si="3"/>
        <v>54902.478713734075</v>
      </c>
    </row>
    <row r="96" spans="1:6" x14ac:dyDescent="0.2">
      <c r="A96" s="7">
        <v>92</v>
      </c>
      <c r="B96" s="7">
        <f t="shared" si="2"/>
        <v>153</v>
      </c>
      <c r="C96" s="47">
        <f>IF(A96&gt;$B$4,"",(Input!$C$12))</f>
        <v>501.07</v>
      </c>
      <c r="D96" s="48">
        <f>IF(A96&gt;=$B$4,"",(-PPMT(Input!$C$10/12,$B$4-B97,$B$4,$F$4)))</f>
        <v>233.70869705981499</v>
      </c>
      <c r="E96" s="48">
        <f>IF(A96&gt;=$B$4,"",(-IPMT(Input!$C$10/12,$B$4-B97,$B$4,$F$4)))</f>
        <v>287.0174505417429</v>
      </c>
      <c r="F96" s="47">
        <f t="shared" si="3"/>
        <v>54669.990579379621</v>
      </c>
    </row>
    <row r="97" spans="1:6" x14ac:dyDescent="0.2">
      <c r="A97" s="7">
        <v>93</v>
      </c>
      <c r="B97" s="7">
        <f t="shared" si="2"/>
        <v>152</v>
      </c>
      <c r="C97" s="47">
        <f>IF(A97&gt;$B$4,"",(Input!$C$12))</f>
        <v>501.07</v>
      </c>
      <c r="D97" s="48">
        <f>IF(A97&gt;=$B$4,"",(-PPMT(Input!$C$10/12,$B$4-B98,$B$4,$F$4)))</f>
        <v>234.93566771937898</v>
      </c>
      <c r="E97" s="48">
        <f>IF(A97&gt;=$B$4,"",(-IPMT(Input!$C$10/12,$B$4-B98,$B$4,$F$4)))</f>
        <v>285.79047988217889</v>
      </c>
      <c r="F97" s="47">
        <f t="shared" si="3"/>
        <v>54436.281882319803</v>
      </c>
    </row>
    <row r="98" spans="1:6" x14ac:dyDescent="0.2">
      <c r="A98" s="7">
        <v>94</v>
      </c>
      <c r="B98" s="7">
        <f t="shared" si="2"/>
        <v>151</v>
      </c>
      <c r="C98" s="47">
        <f>IF(A98&gt;$B$4,"",(Input!$C$12))</f>
        <v>501.07</v>
      </c>
      <c r="D98" s="48">
        <f>IF(A98&gt;=$B$4,"",(-PPMT(Input!$C$10/12,$B$4-B99,$B$4,$F$4)))</f>
        <v>236.16907997490571</v>
      </c>
      <c r="E98" s="48">
        <f>IF(A98&gt;=$B$4,"",(-IPMT(Input!$C$10/12,$B$4-B99,$B$4,$F$4)))</f>
        <v>284.55706762665221</v>
      </c>
      <c r="F98" s="47">
        <f t="shared" si="3"/>
        <v>54201.346214600424</v>
      </c>
    </row>
    <row r="99" spans="1:6" x14ac:dyDescent="0.2">
      <c r="A99" s="7">
        <v>95</v>
      </c>
      <c r="B99" s="7">
        <f t="shared" si="2"/>
        <v>150</v>
      </c>
      <c r="C99" s="47">
        <f>IF(A99&gt;$B$4,"",(Input!$C$12))</f>
        <v>501.07</v>
      </c>
      <c r="D99" s="48">
        <f>IF(A99&gt;=$B$4,"",(-PPMT(Input!$C$10/12,$B$4-B100,$B$4,$F$4)))</f>
        <v>237.40896764477398</v>
      </c>
      <c r="E99" s="48">
        <f>IF(A99&gt;=$B$4,"",(-IPMT(Input!$C$10/12,$B$4-B100,$B$4,$F$4)))</f>
        <v>283.31717995678395</v>
      </c>
      <c r="F99" s="47">
        <f t="shared" si="3"/>
        <v>53965.177134625519</v>
      </c>
    </row>
    <row r="100" spans="1:6" x14ac:dyDescent="0.2">
      <c r="A100" s="60">
        <v>96</v>
      </c>
      <c r="B100" s="60">
        <f t="shared" si="2"/>
        <v>149</v>
      </c>
      <c r="C100" s="58">
        <f>IF(A100&gt;$B$4,"",(Input!$C$12))</f>
        <v>501.07</v>
      </c>
      <c r="D100" s="59">
        <f>IF(A100&gt;=$B$4,"",(-PPMT(Input!$C$10/12,$B$4-B101,$B$4,$F$4)))</f>
        <v>238.65536472490905</v>
      </c>
      <c r="E100" s="59">
        <f>IF(A100&gt;=$B$4,"",(-IPMT(Input!$C$10/12,$B$4-B101,$B$4,$F$4)))</f>
        <v>282.07078287664893</v>
      </c>
      <c r="F100" s="58">
        <f t="shared" si="3"/>
        <v>53727.768166980743</v>
      </c>
    </row>
    <row r="101" spans="1:6" x14ac:dyDescent="0.2">
      <c r="A101" s="7">
        <v>97</v>
      </c>
      <c r="B101" s="7">
        <f t="shared" si="2"/>
        <v>148</v>
      </c>
      <c r="C101" s="47">
        <f>IF(A101&gt;$B$4,"",(Input!$C$12))</f>
        <v>501.07</v>
      </c>
      <c r="D101" s="48">
        <f>IF(A101&gt;=$B$4,"",(-PPMT(Input!$C$10/12,$B$4-B102,$B$4,$F$4)))</f>
        <v>239.90830538971483</v>
      </c>
      <c r="E101" s="48">
        <f>IF(A101&gt;=$B$4,"",(-IPMT(Input!$C$10/12,$B$4-B102,$B$4,$F$4)))</f>
        <v>280.81784221184313</v>
      </c>
      <c r="F101" s="47">
        <f t="shared" si="3"/>
        <v>53489.112802255833</v>
      </c>
    </row>
    <row r="102" spans="1:6" x14ac:dyDescent="0.2">
      <c r="A102" s="7">
        <v>98</v>
      </c>
      <c r="B102" s="7">
        <f t="shared" si="2"/>
        <v>147</v>
      </c>
      <c r="C102" s="47">
        <f>IF(A102&gt;$B$4,"",(Input!$C$12))</f>
        <v>501.07</v>
      </c>
      <c r="D102" s="48">
        <f>IF(A102&gt;=$B$4,"",(-PPMT(Input!$C$10/12,$B$4-B103,$B$4,$F$4)))</f>
        <v>241.16782399301081</v>
      </c>
      <c r="E102" s="48">
        <f>IF(A102&gt;=$B$4,"",(-IPMT(Input!$C$10/12,$B$4-B103,$B$4,$F$4)))</f>
        <v>279.55832360854714</v>
      </c>
      <c r="F102" s="47">
        <f t="shared" si="3"/>
        <v>53249.204496866121</v>
      </c>
    </row>
    <row r="103" spans="1:6" x14ac:dyDescent="0.2">
      <c r="A103" s="7">
        <v>99</v>
      </c>
      <c r="B103" s="7">
        <f t="shared" si="2"/>
        <v>146</v>
      </c>
      <c r="C103" s="47">
        <f>IF(A103&gt;$B$4,"",(Input!$C$12))</f>
        <v>501.07</v>
      </c>
      <c r="D103" s="48">
        <f>IF(A103&gt;=$B$4,"",(-PPMT(Input!$C$10/12,$B$4-B104,$B$4,$F$4)))</f>
        <v>242.43395506897411</v>
      </c>
      <c r="E103" s="48">
        <f>IF(A103&gt;=$B$4,"",(-IPMT(Input!$C$10/12,$B$4-B104,$B$4,$F$4)))</f>
        <v>278.29219253258378</v>
      </c>
      <c r="F103" s="47">
        <f t="shared" si="3"/>
        <v>53008.03667287311</v>
      </c>
    </row>
    <row r="104" spans="1:6" x14ac:dyDescent="0.2">
      <c r="A104" s="7">
        <v>100</v>
      </c>
      <c r="B104" s="7">
        <f t="shared" si="2"/>
        <v>145</v>
      </c>
      <c r="C104" s="47">
        <f>IF(A104&gt;$B$4,"",(Input!$C$12))</f>
        <v>501.07</v>
      </c>
      <c r="D104" s="48">
        <f>IF(A104&gt;=$B$4,"",(-PPMT(Input!$C$10/12,$B$4-B105,$B$4,$F$4)))</f>
        <v>243.70673333308622</v>
      </c>
      <c r="E104" s="48">
        <f>IF(A104&gt;=$B$4,"",(-IPMT(Input!$C$10/12,$B$4-B105,$B$4,$F$4)))</f>
        <v>277.01941426847173</v>
      </c>
      <c r="F104" s="47">
        <f t="shared" si="3"/>
        <v>52765.602717804133</v>
      </c>
    </row>
    <row r="105" spans="1:6" x14ac:dyDescent="0.2">
      <c r="A105" s="7">
        <v>101</v>
      </c>
      <c r="B105" s="7">
        <f t="shared" si="2"/>
        <v>144</v>
      </c>
      <c r="C105" s="47">
        <f>IF(A105&gt;$B$4,"",(Input!$C$12))</f>
        <v>501.07</v>
      </c>
      <c r="D105" s="48">
        <f>IF(A105&gt;=$B$4,"",(-PPMT(Input!$C$10/12,$B$4-B106,$B$4,$F$4)))</f>
        <v>244.98619368308496</v>
      </c>
      <c r="E105" s="48">
        <f>IF(A105&gt;=$B$4,"",(-IPMT(Input!$C$10/12,$B$4-B106,$B$4,$F$4)))</f>
        <v>275.73995391847296</v>
      </c>
      <c r="F105" s="47">
        <f t="shared" si="3"/>
        <v>52521.895984471048</v>
      </c>
    </row>
    <row r="106" spans="1:6" x14ac:dyDescent="0.2">
      <c r="A106" s="7">
        <v>102</v>
      </c>
      <c r="B106" s="7">
        <f t="shared" si="2"/>
        <v>143</v>
      </c>
      <c r="C106" s="47">
        <f>IF(A106&gt;$B$4,"",(Input!$C$12))</f>
        <v>501.07</v>
      </c>
      <c r="D106" s="48">
        <f>IF(A106&gt;=$B$4,"",(-PPMT(Input!$C$10/12,$B$4-B107,$B$4,$F$4)))</f>
        <v>246.27237119992111</v>
      </c>
      <c r="E106" s="48">
        <f>IF(A106&gt;=$B$4,"",(-IPMT(Input!$C$10/12,$B$4-B107,$B$4,$F$4)))</f>
        <v>274.45377640163684</v>
      </c>
      <c r="F106" s="47">
        <f t="shared" si="3"/>
        <v>52276.909790787962</v>
      </c>
    </row>
    <row r="107" spans="1:6" x14ac:dyDescent="0.2">
      <c r="A107" s="7">
        <v>103</v>
      </c>
      <c r="B107" s="7">
        <f t="shared" si="2"/>
        <v>142</v>
      </c>
      <c r="C107" s="47">
        <f>IF(A107&gt;$B$4,"",(Input!$C$12))</f>
        <v>501.07</v>
      </c>
      <c r="D107" s="48">
        <f>IF(A107&gt;=$B$4,"",(-PPMT(Input!$C$10/12,$B$4-B108,$B$4,$F$4)))</f>
        <v>247.56530114872072</v>
      </c>
      <c r="E107" s="48">
        <f>IF(A107&gt;=$B$4,"",(-IPMT(Input!$C$10/12,$B$4-B108,$B$4,$F$4)))</f>
        <v>273.16084645283718</v>
      </c>
      <c r="F107" s="47">
        <f t="shared" si="3"/>
        <v>52030.637419588042</v>
      </c>
    </row>
    <row r="108" spans="1:6" x14ac:dyDescent="0.2">
      <c r="A108" s="7">
        <v>104</v>
      </c>
      <c r="B108" s="7">
        <f t="shared" si="2"/>
        <v>141</v>
      </c>
      <c r="C108" s="47">
        <f>IF(A108&gt;$B$4,"",(Input!$C$12))</f>
        <v>501.07</v>
      </c>
      <c r="D108" s="48">
        <f>IF(A108&gt;=$B$4,"",(-PPMT(Input!$C$10/12,$B$4-B109,$B$4,$F$4)))</f>
        <v>248.86501897975154</v>
      </c>
      <c r="E108" s="48">
        <f>IF(A108&gt;=$B$4,"",(-IPMT(Input!$C$10/12,$B$4-B109,$B$4,$F$4)))</f>
        <v>271.86112862180642</v>
      </c>
      <c r="F108" s="47">
        <f t="shared" si="3"/>
        <v>51783.072118439319</v>
      </c>
    </row>
    <row r="109" spans="1:6" x14ac:dyDescent="0.2">
      <c r="A109" s="7">
        <v>105</v>
      </c>
      <c r="B109" s="7">
        <f t="shared" si="2"/>
        <v>140</v>
      </c>
      <c r="C109" s="47">
        <f>IF(A109&gt;$B$4,"",(Input!$C$12))</f>
        <v>501.07</v>
      </c>
      <c r="D109" s="48">
        <f>IF(A109&gt;=$B$4,"",(-PPMT(Input!$C$10/12,$B$4-B110,$B$4,$F$4)))</f>
        <v>250.17156032939522</v>
      </c>
      <c r="E109" s="48">
        <f>IF(A109&gt;=$B$4,"",(-IPMT(Input!$C$10/12,$B$4-B110,$B$4,$F$4)))</f>
        <v>270.55458727216273</v>
      </c>
      <c r="F109" s="47">
        <f t="shared" si="3"/>
        <v>51534.207099459571</v>
      </c>
    </row>
    <row r="110" spans="1:6" x14ac:dyDescent="0.2">
      <c r="A110" s="7">
        <v>106</v>
      </c>
      <c r="B110" s="7">
        <f t="shared" si="2"/>
        <v>139</v>
      </c>
      <c r="C110" s="47">
        <f>IF(A110&gt;$B$4,"",(Input!$C$12))</f>
        <v>501.07</v>
      </c>
      <c r="D110" s="48">
        <f>IF(A110&gt;=$B$4,"",(-PPMT(Input!$C$10/12,$B$4-B111,$B$4,$F$4)))</f>
        <v>251.48496102112455</v>
      </c>
      <c r="E110" s="48">
        <f>IF(A110&gt;=$B$4,"",(-IPMT(Input!$C$10/12,$B$4-B111,$B$4,$F$4)))</f>
        <v>269.24118658043335</v>
      </c>
      <c r="F110" s="47">
        <f t="shared" si="3"/>
        <v>51284.035539130178</v>
      </c>
    </row>
    <row r="111" spans="1:6" x14ac:dyDescent="0.2">
      <c r="A111" s="7">
        <v>107</v>
      </c>
      <c r="B111" s="7">
        <f t="shared" si="2"/>
        <v>138</v>
      </c>
      <c r="C111" s="47">
        <f>IF(A111&gt;$B$4,"",(Input!$C$12))</f>
        <v>501.07</v>
      </c>
      <c r="D111" s="48">
        <f>IF(A111&gt;=$B$4,"",(-PPMT(Input!$C$10/12,$B$4-B112,$B$4,$F$4)))</f>
        <v>252.80525706648547</v>
      </c>
      <c r="E111" s="48">
        <f>IF(A111&gt;=$B$4,"",(-IPMT(Input!$C$10/12,$B$4-B112,$B$4,$F$4)))</f>
        <v>267.92089053507249</v>
      </c>
      <c r="F111" s="47">
        <f t="shared" si="3"/>
        <v>51032.550578109054</v>
      </c>
    </row>
    <row r="112" spans="1:6" x14ac:dyDescent="0.2">
      <c r="A112" s="60">
        <v>108</v>
      </c>
      <c r="B112" s="60">
        <f t="shared" si="2"/>
        <v>137</v>
      </c>
      <c r="C112" s="61">
        <f>IF(A112&gt;$B$4,"",(Input!$C$12))</f>
        <v>501.07</v>
      </c>
      <c r="D112" s="62">
        <f>IF(A112&gt;=$B$4,"",(-PPMT(Input!$C$10/12,$B$4-B113,$B$4,$F$4)))</f>
        <v>254.13248466608451</v>
      </c>
      <c r="E112" s="62">
        <f>IF(A112&gt;=$B$4,"",(-IPMT(Input!$C$10/12,$B$4-B113,$B$4,$F$4)))</f>
        <v>266.59366293547339</v>
      </c>
      <c r="F112" s="61">
        <f t="shared" si="3"/>
        <v>50779.745321042567</v>
      </c>
    </row>
    <row r="113" spans="1:6" x14ac:dyDescent="0.2">
      <c r="A113" s="7">
        <v>109</v>
      </c>
      <c r="B113" s="7">
        <f t="shared" si="2"/>
        <v>136</v>
      </c>
      <c r="C113" s="47">
        <f>IF(A113&gt;$B$4,"",(Input!$C$12))</f>
        <v>501.07</v>
      </c>
      <c r="D113" s="48">
        <f>IF(A113&gt;=$B$4,"",(-PPMT(Input!$C$10/12,$B$4-B114,$B$4,$F$4)))</f>
        <v>255.46668021058144</v>
      </c>
      <c r="E113" s="48">
        <f>IF(A113&gt;=$B$4,"",(-IPMT(Input!$C$10/12,$B$4-B114,$B$4,$F$4)))</f>
        <v>265.25946739097645</v>
      </c>
      <c r="F113" s="47">
        <f t="shared" si="3"/>
        <v>50525.61283637648</v>
      </c>
    </row>
    <row r="114" spans="1:6" x14ac:dyDescent="0.2">
      <c r="A114" s="7">
        <v>110</v>
      </c>
      <c r="B114" s="7">
        <f t="shared" si="2"/>
        <v>135</v>
      </c>
      <c r="C114" s="47">
        <f>IF(A114&gt;$B$4,"",(Input!$C$12))</f>
        <v>501.07</v>
      </c>
      <c r="D114" s="48">
        <f>IF(A114&gt;=$B$4,"",(-PPMT(Input!$C$10/12,$B$4-B115,$B$4,$F$4)))</f>
        <v>256.80788028168701</v>
      </c>
      <c r="E114" s="48">
        <f>IF(A114&gt;=$B$4,"",(-IPMT(Input!$C$10/12,$B$4-B115,$B$4,$F$4)))</f>
        <v>263.91826731987095</v>
      </c>
      <c r="F114" s="47">
        <f t="shared" si="3"/>
        <v>50270.146156165902</v>
      </c>
    </row>
    <row r="115" spans="1:6" x14ac:dyDescent="0.2">
      <c r="A115" s="7">
        <v>111</v>
      </c>
      <c r="B115" s="7">
        <f t="shared" si="2"/>
        <v>134</v>
      </c>
      <c r="C115" s="47">
        <f>IF(A115&gt;$B$4,"",(Input!$C$12))</f>
        <v>501.07</v>
      </c>
      <c r="D115" s="48">
        <f>IF(A115&gt;=$B$4,"",(-PPMT(Input!$C$10/12,$B$4-B116,$B$4,$F$4)))</f>
        <v>258.15612165316583</v>
      </c>
      <c r="E115" s="48">
        <f>IF(A115&gt;=$B$4,"",(-IPMT(Input!$C$10/12,$B$4-B116,$B$4,$F$4)))</f>
        <v>262.57002594839207</v>
      </c>
      <c r="F115" s="47">
        <f t="shared" si="3"/>
        <v>50013.338275884213</v>
      </c>
    </row>
    <row r="116" spans="1:6" x14ac:dyDescent="0.2">
      <c r="A116" s="7">
        <v>112</v>
      </c>
      <c r="B116" s="7">
        <f t="shared" si="2"/>
        <v>133</v>
      </c>
      <c r="C116" s="47">
        <f>IF(A116&gt;$B$4,"",(Input!$C$12))</f>
        <v>501.07</v>
      </c>
      <c r="D116" s="48">
        <f>IF(A116&gt;=$B$4,"",(-PPMT(Input!$C$10/12,$B$4-B117,$B$4,$F$4)))</f>
        <v>259.51144129184496</v>
      </c>
      <c r="E116" s="48">
        <f>IF(A116&gt;=$B$4,"",(-IPMT(Input!$C$10/12,$B$4-B117,$B$4,$F$4)))</f>
        <v>261.21470630971299</v>
      </c>
      <c r="F116" s="47">
        <f t="shared" si="3"/>
        <v>49755.18215423105</v>
      </c>
    </row>
    <row r="117" spans="1:6" x14ac:dyDescent="0.2">
      <c r="A117" s="7">
        <v>113</v>
      </c>
      <c r="B117" s="7">
        <f t="shared" si="2"/>
        <v>132</v>
      </c>
      <c r="C117" s="47">
        <f>IF(A117&gt;$B$4,"",(Input!$C$12))</f>
        <v>501.07</v>
      </c>
      <c r="D117" s="48">
        <f>IF(A117&gt;=$B$4,"",(-PPMT(Input!$C$10/12,$B$4-B118,$B$4,$F$4)))</f>
        <v>260.87387635862717</v>
      </c>
      <c r="E117" s="48">
        <f>IF(A117&gt;=$B$4,"",(-IPMT(Input!$C$10/12,$B$4-B118,$B$4,$F$4)))</f>
        <v>259.85227124293078</v>
      </c>
      <c r="F117" s="47">
        <f t="shared" si="3"/>
        <v>49495.670712939202</v>
      </c>
    </row>
    <row r="118" spans="1:6" x14ac:dyDescent="0.2">
      <c r="A118" s="7">
        <v>114</v>
      </c>
      <c r="B118" s="7">
        <f t="shared" si="2"/>
        <v>131</v>
      </c>
      <c r="C118" s="47">
        <f>IF(A118&gt;$B$4,"",(Input!$C$12))</f>
        <v>501.07</v>
      </c>
      <c r="D118" s="48">
        <f>IF(A118&gt;=$B$4,"",(-PPMT(Input!$C$10/12,$B$4-B119,$B$4,$F$4)))</f>
        <v>262.24346420950991</v>
      </c>
      <c r="E118" s="48">
        <f>IF(A118&gt;=$B$4,"",(-IPMT(Input!$C$10/12,$B$4-B119,$B$4,$F$4)))</f>
        <v>258.48268339204799</v>
      </c>
      <c r="F118" s="47">
        <f t="shared" si="3"/>
        <v>49234.796836580572</v>
      </c>
    </row>
    <row r="119" spans="1:6" x14ac:dyDescent="0.2">
      <c r="A119" s="7">
        <v>115</v>
      </c>
      <c r="B119" s="7">
        <f t="shared" si="2"/>
        <v>130</v>
      </c>
      <c r="C119" s="47">
        <f>IF(A119&gt;$B$4,"",(Input!$C$12))</f>
        <v>501.07</v>
      </c>
      <c r="D119" s="48">
        <f>IF(A119&gt;=$B$4,"",(-PPMT(Input!$C$10/12,$B$4-B120,$B$4,$F$4)))</f>
        <v>263.62024239660985</v>
      </c>
      <c r="E119" s="48">
        <f>IF(A119&gt;=$B$4,"",(-IPMT(Input!$C$10/12,$B$4-B120,$B$4,$F$4)))</f>
        <v>257.1059052049481</v>
      </c>
      <c r="F119" s="47">
        <f t="shared" si="3"/>
        <v>48972.553372371061</v>
      </c>
    </row>
    <row r="120" spans="1:6" x14ac:dyDescent="0.2">
      <c r="A120" s="7">
        <v>116</v>
      </c>
      <c r="B120" s="7">
        <f t="shared" si="2"/>
        <v>129</v>
      </c>
      <c r="C120" s="47">
        <f>IF(A120&gt;$B$4,"",(Input!$C$12))</f>
        <v>501.07</v>
      </c>
      <c r="D120" s="48">
        <f>IF(A120&gt;=$B$4,"",(-PPMT(Input!$C$10/12,$B$4-B121,$B$4,$F$4)))</f>
        <v>265.00424866919207</v>
      </c>
      <c r="E120" s="48">
        <f>IF(A120&gt;=$B$4,"",(-IPMT(Input!$C$10/12,$B$4-B121,$B$4,$F$4)))</f>
        <v>255.72189893236589</v>
      </c>
      <c r="F120" s="47">
        <f t="shared" si="3"/>
        <v>48708.933129974452</v>
      </c>
    </row>
    <row r="121" spans="1:6" x14ac:dyDescent="0.2">
      <c r="A121" s="7">
        <v>117</v>
      </c>
      <c r="B121" s="7">
        <f t="shared" si="2"/>
        <v>128</v>
      </c>
      <c r="C121" s="47">
        <f>IF(A121&gt;$B$4,"",(Input!$C$12))</f>
        <v>501.07</v>
      </c>
      <c r="D121" s="48">
        <f>IF(A121&gt;=$B$4,"",(-PPMT(Input!$C$10/12,$B$4-B122,$B$4,$F$4)))</f>
        <v>266.39552097470533</v>
      </c>
      <c r="E121" s="48">
        <f>IF(A121&gt;=$B$4,"",(-IPMT(Input!$C$10/12,$B$4-B122,$B$4,$F$4)))</f>
        <v>254.33062662685256</v>
      </c>
      <c r="F121" s="47">
        <f t="shared" si="3"/>
        <v>48443.928881305263</v>
      </c>
    </row>
    <row r="122" spans="1:6" x14ac:dyDescent="0.2">
      <c r="A122" s="7">
        <v>118</v>
      </c>
      <c r="B122" s="7">
        <f t="shared" si="2"/>
        <v>127</v>
      </c>
      <c r="C122" s="47">
        <f>IF(A122&gt;$B$4,"",(Input!$C$12))</f>
        <v>501.07</v>
      </c>
      <c r="D122" s="48">
        <f>IF(A122&gt;=$B$4,"",(-PPMT(Input!$C$10/12,$B$4-B123,$B$4,$F$4)))</f>
        <v>267.79409745982252</v>
      </c>
      <c r="E122" s="48">
        <f>IF(A122&gt;=$B$4,"",(-IPMT(Input!$C$10/12,$B$4-B123,$B$4,$F$4)))</f>
        <v>252.9320501417354</v>
      </c>
      <c r="F122" s="47">
        <f t="shared" si="3"/>
        <v>48177.533360330555</v>
      </c>
    </row>
    <row r="123" spans="1:6" x14ac:dyDescent="0.2">
      <c r="A123" s="7">
        <v>119</v>
      </c>
      <c r="B123" s="7">
        <f t="shared" si="2"/>
        <v>126</v>
      </c>
      <c r="C123" s="47">
        <f>IF(A123&gt;$B$4,"",(Input!$C$12))</f>
        <v>501.07</v>
      </c>
      <c r="D123" s="48">
        <f>IF(A123&gt;=$B$4,"",(-PPMT(Input!$C$10/12,$B$4-B124,$B$4,$F$4)))</f>
        <v>269.20001647148661</v>
      </c>
      <c r="E123" s="48">
        <f>IF(A123&gt;=$B$4,"",(-IPMT(Input!$C$10/12,$B$4-B124,$B$4,$F$4)))</f>
        <v>251.52613113007132</v>
      </c>
      <c r="F123" s="47">
        <f t="shared" si="3"/>
        <v>47909.739262870731</v>
      </c>
    </row>
    <row r="124" spans="1:6" x14ac:dyDescent="0.2">
      <c r="A124" s="60">
        <v>120</v>
      </c>
      <c r="B124" s="60">
        <f t="shared" si="2"/>
        <v>125</v>
      </c>
      <c r="C124" s="58">
        <f>IF(A124&gt;$B$4,"",(Input!$C$12))</f>
        <v>501.07</v>
      </c>
      <c r="D124" s="59">
        <f>IF(A124&gt;=$B$4,"",(-PPMT(Input!$C$10/12,$B$4-B125,$B$4,$F$4)))</f>
        <v>270.61331655796187</v>
      </c>
      <c r="E124" s="59">
        <f>IF(A124&gt;=$B$4,"",(-IPMT(Input!$C$10/12,$B$4-B125,$B$4,$F$4)))</f>
        <v>250.11283104359597</v>
      </c>
      <c r="F124" s="58">
        <f t="shared" si="3"/>
        <v>47640.539246399247</v>
      </c>
    </row>
    <row r="125" spans="1:6" x14ac:dyDescent="0.2">
      <c r="A125" s="7">
        <v>121</v>
      </c>
      <c r="B125" s="7">
        <f>IF(A125&gt;$B$4,"",(B124-1))</f>
        <v>124</v>
      </c>
      <c r="C125" s="47">
        <f>IF(A125&gt;$B$4,"",(Input!$C$12))</f>
        <v>501.07</v>
      </c>
      <c r="D125" s="48">
        <f>IF(A125&gt;=$B$4,"",(-PPMT(Input!$C$10/12,$B$4-B126,$B$4,$F$4)))</f>
        <v>272.03403646989125</v>
      </c>
      <c r="E125" s="48">
        <f>IF(A125&gt;=$B$4,"",(-IPMT(Input!$C$10/12,$B$4-B126,$B$4,$F$4)))</f>
        <v>248.69211113166673</v>
      </c>
      <c r="F125" s="47">
        <f t="shared" si="3"/>
        <v>47369.925929841287</v>
      </c>
    </row>
    <row r="126" spans="1:6" x14ac:dyDescent="0.2">
      <c r="A126" s="7">
        <v>122</v>
      </c>
      <c r="B126" s="7">
        <f t="shared" ref="B126:B189" si="4">IF(A126&gt;$B$4,"",(B125-1))</f>
        <v>123</v>
      </c>
      <c r="C126" s="47">
        <f>IF(A126&gt;$B$4,"",(Input!$C$12))</f>
        <v>501.07</v>
      </c>
      <c r="D126" s="48">
        <f>IF(A126&gt;=$B$4,"",(-PPMT(Input!$C$10/12,$B$4-B127,$B$4,$F$4)))</f>
        <v>273.46221516135819</v>
      </c>
      <c r="E126" s="48">
        <f>IF(A126&gt;=$B$4,"",(-IPMT(Input!$C$10/12,$B$4-B127,$B$4,$F$4)))</f>
        <v>247.26393244019982</v>
      </c>
      <c r="F126" s="47">
        <f t="shared" si="3"/>
        <v>47097.891893371394</v>
      </c>
    </row>
    <row r="127" spans="1:6" x14ac:dyDescent="0.2">
      <c r="A127" s="7">
        <v>123</v>
      </c>
      <c r="B127" s="7">
        <f t="shared" si="4"/>
        <v>122</v>
      </c>
      <c r="C127" s="47">
        <f>IF(A127&gt;$B$4,"",(Input!$C$12))</f>
        <v>501.07</v>
      </c>
      <c r="D127" s="48">
        <f>IF(A127&gt;=$B$4,"",(-PPMT(Input!$C$10/12,$B$4-B128,$B$4,$F$4)))</f>
        <v>274.89789179095527</v>
      </c>
      <c r="E127" s="48">
        <f>IF(A127&gt;=$B$4,"",(-IPMT(Input!$C$10/12,$B$4-B128,$B$4,$F$4)))</f>
        <v>245.82825581060266</v>
      </c>
      <c r="F127" s="47">
        <f t="shared" si="3"/>
        <v>46824.429678210035</v>
      </c>
    </row>
    <row r="128" spans="1:6" x14ac:dyDescent="0.2">
      <c r="A128" s="7">
        <v>124</v>
      </c>
      <c r="B128" s="7">
        <f t="shared" si="4"/>
        <v>121</v>
      </c>
      <c r="C128" s="47">
        <f>IF(A128&gt;$B$4,"",(Input!$C$12))</f>
        <v>501.07</v>
      </c>
      <c r="D128" s="48">
        <f>IF(A128&gt;=$B$4,"",(-PPMT(Input!$C$10/12,$B$4-B129,$B$4,$F$4)))</f>
        <v>276.34110572285772</v>
      </c>
      <c r="E128" s="48">
        <f>IF(A128&gt;=$B$4,"",(-IPMT(Input!$C$10/12,$B$4-B129,$B$4,$F$4)))</f>
        <v>244.38504187870018</v>
      </c>
      <c r="F128" s="47">
        <f t="shared" si="3"/>
        <v>46549.53178641908</v>
      </c>
    </row>
    <row r="129" spans="1:6" x14ac:dyDescent="0.2">
      <c r="A129" s="7">
        <v>125</v>
      </c>
      <c r="B129" s="7">
        <f t="shared" si="4"/>
        <v>120</v>
      </c>
      <c r="C129" s="47">
        <f>IF(A129&gt;$B$4,"",(Input!$C$12))</f>
        <v>501.07</v>
      </c>
      <c r="D129" s="48">
        <f>IF(A129&gt;=$B$4,"",(-PPMT(Input!$C$10/12,$B$4-B130,$B$4,$F$4)))</f>
        <v>277.79189652790279</v>
      </c>
      <c r="E129" s="48">
        <f>IF(A129&gt;=$B$4,"",(-IPMT(Input!$C$10/12,$B$4-B130,$B$4,$F$4)))</f>
        <v>242.93425107365513</v>
      </c>
      <c r="F129" s="47">
        <f t="shared" si="3"/>
        <v>46273.190680696222</v>
      </c>
    </row>
    <row r="130" spans="1:6" x14ac:dyDescent="0.2">
      <c r="A130" s="7">
        <v>126</v>
      </c>
      <c r="B130" s="7">
        <f t="shared" si="4"/>
        <v>119</v>
      </c>
      <c r="C130" s="47">
        <f>IF(A130&gt;$B$4,"",(Input!$C$12))</f>
        <v>501.07</v>
      </c>
      <c r="D130" s="48">
        <f>IF(A130&gt;=$B$4,"",(-PPMT(Input!$C$10/12,$B$4-B131,$B$4,$F$4)))</f>
        <v>279.25030398467425</v>
      </c>
      <c r="E130" s="48">
        <f>IF(A130&gt;=$B$4,"",(-IPMT(Input!$C$10/12,$B$4-B131,$B$4,$F$4)))</f>
        <v>241.47584361688368</v>
      </c>
      <c r="F130" s="47">
        <f t="shared" si="3"/>
        <v>45995.398784168319</v>
      </c>
    </row>
    <row r="131" spans="1:6" x14ac:dyDescent="0.2">
      <c r="A131" s="7">
        <v>127</v>
      </c>
      <c r="B131" s="7">
        <f t="shared" si="4"/>
        <v>118</v>
      </c>
      <c r="C131" s="47">
        <f>IF(A131&gt;$B$4,"",(Input!$C$12))</f>
        <v>501.07</v>
      </c>
      <c r="D131" s="48">
        <f>IF(A131&gt;=$B$4,"",(-PPMT(Input!$C$10/12,$B$4-B132,$B$4,$F$4)))</f>
        <v>280.71636808059378</v>
      </c>
      <c r="E131" s="48">
        <f>IF(A131&gt;=$B$4,"",(-IPMT(Input!$C$10/12,$B$4-B132,$B$4,$F$4)))</f>
        <v>240.00977952096417</v>
      </c>
      <c r="F131" s="47">
        <f t="shared" si="3"/>
        <v>45716.148480183649</v>
      </c>
    </row>
    <row r="132" spans="1:6" x14ac:dyDescent="0.2">
      <c r="A132" s="7">
        <v>128</v>
      </c>
      <c r="B132" s="7">
        <f t="shared" si="4"/>
        <v>117</v>
      </c>
      <c r="C132" s="47">
        <f>IF(A132&gt;$B$4,"",(Input!$C$12))</f>
        <v>501.07</v>
      </c>
      <c r="D132" s="48">
        <f>IF(A132&gt;=$B$4,"",(-PPMT(Input!$C$10/12,$B$4-B133,$B$4,$F$4)))</f>
        <v>282.19012901301693</v>
      </c>
      <c r="E132" s="48">
        <f>IF(A132&gt;=$B$4,"",(-IPMT(Input!$C$10/12,$B$4-B133,$B$4,$F$4)))</f>
        <v>238.536018588541</v>
      </c>
      <c r="F132" s="47">
        <f t="shared" si="3"/>
        <v>45435.432112103052</v>
      </c>
    </row>
    <row r="133" spans="1:6" x14ac:dyDescent="0.2">
      <c r="A133" s="7">
        <v>129</v>
      </c>
      <c r="B133" s="7">
        <f t="shared" si="4"/>
        <v>116</v>
      </c>
      <c r="C133" s="47">
        <f>IF(A133&gt;$B$4,"",(Input!$C$12))</f>
        <v>501.07</v>
      </c>
      <c r="D133" s="48">
        <f>IF(A133&gt;=$B$4,"",(-PPMT(Input!$C$10/12,$B$4-B134,$B$4,$F$4)))</f>
        <v>283.6716271903353</v>
      </c>
      <c r="E133" s="48">
        <f>IF(A133&gt;=$B$4,"",(-IPMT(Input!$C$10/12,$B$4-B134,$B$4,$F$4)))</f>
        <v>237.05452041122271</v>
      </c>
      <c r="F133" s="47">
        <f t="shared" ref="F133:F196" si="5">IF(A133&gt;$B$4,"",F132-D132)</f>
        <v>45153.241983090033</v>
      </c>
    </row>
    <row r="134" spans="1:6" x14ac:dyDescent="0.2">
      <c r="A134" s="7">
        <v>130</v>
      </c>
      <c r="B134" s="7">
        <f t="shared" si="4"/>
        <v>115</v>
      </c>
      <c r="C134" s="47">
        <f>IF(A134&gt;$B$4,"",(Input!$C$12))</f>
        <v>501.07</v>
      </c>
      <c r="D134" s="48">
        <f>IF(A134&gt;=$B$4,"",(-PPMT(Input!$C$10/12,$B$4-B135,$B$4,$F$4)))</f>
        <v>285.16090323308453</v>
      </c>
      <c r="E134" s="48">
        <f>IF(A134&gt;=$B$4,"",(-IPMT(Input!$C$10/12,$B$4-B135,$B$4,$F$4)))</f>
        <v>235.5652443684734</v>
      </c>
      <c r="F134" s="47">
        <f t="shared" si="5"/>
        <v>44869.570355899697</v>
      </c>
    </row>
    <row r="135" spans="1:6" x14ac:dyDescent="0.2">
      <c r="A135" s="7">
        <v>131</v>
      </c>
      <c r="B135" s="7">
        <f t="shared" si="4"/>
        <v>114</v>
      </c>
      <c r="C135" s="47">
        <f>IF(A135&gt;$B$4,"",(Input!$C$12))</f>
        <v>501.07</v>
      </c>
      <c r="D135" s="48">
        <f>IF(A135&gt;=$B$4,"",(-PPMT(Input!$C$10/12,$B$4-B136,$B$4,$F$4)))</f>
        <v>286.65799797505821</v>
      </c>
      <c r="E135" s="48">
        <f>IF(A135&gt;=$B$4,"",(-IPMT(Input!$C$10/12,$B$4-B136,$B$4,$F$4)))</f>
        <v>234.06814962649975</v>
      </c>
      <c r="F135" s="47">
        <f t="shared" si="5"/>
        <v>44584.409452666616</v>
      </c>
    </row>
    <row r="136" spans="1:6" x14ac:dyDescent="0.2">
      <c r="A136" s="60">
        <v>132</v>
      </c>
      <c r="B136" s="60">
        <f t="shared" si="4"/>
        <v>113</v>
      </c>
      <c r="C136" s="58">
        <f>IF(A136&gt;$B$4,"",(Input!$C$12))</f>
        <v>501.07</v>
      </c>
      <c r="D136" s="59">
        <f>IF(A136&gt;=$B$4,"",(-PPMT(Input!$C$10/12,$B$4-B137,$B$4,$F$4)))</f>
        <v>288.16295246442724</v>
      </c>
      <c r="E136" s="59">
        <f>IF(A136&gt;=$B$4,"",(-IPMT(Input!$C$10/12,$B$4-B137,$B$4,$F$4)))</f>
        <v>232.56319513713061</v>
      </c>
      <c r="F136" s="58">
        <f t="shared" si="5"/>
        <v>44297.751454691555</v>
      </c>
    </row>
    <row r="137" spans="1:6" x14ac:dyDescent="0.2">
      <c r="A137" s="7">
        <v>133</v>
      </c>
      <c r="B137" s="7">
        <f t="shared" si="4"/>
        <v>112</v>
      </c>
      <c r="C137" s="47">
        <f>IF(A137&gt;$B$4,"",(Input!$C$12))</f>
        <v>501.07</v>
      </c>
      <c r="D137" s="48">
        <f>IF(A137&gt;=$B$4,"",(-PPMT(Input!$C$10/12,$B$4-B138,$B$4,$F$4)))</f>
        <v>289.6758079648655</v>
      </c>
      <c r="E137" s="48">
        <f>IF(A137&gt;=$B$4,"",(-IPMT(Input!$C$10/12,$B$4-B138,$B$4,$F$4)))</f>
        <v>231.05033963669243</v>
      </c>
      <c r="F137" s="47">
        <f t="shared" si="5"/>
        <v>44009.588502227125</v>
      </c>
    </row>
    <row r="138" spans="1:6" x14ac:dyDescent="0.2">
      <c r="A138" s="7">
        <v>134</v>
      </c>
      <c r="B138" s="7">
        <f t="shared" si="4"/>
        <v>111</v>
      </c>
      <c r="C138" s="47">
        <f>IF(A138&gt;$B$4,"",(Input!$C$12))</f>
        <v>501.07</v>
      </c>
      <c r="D138" s="48">
        <f>IF(A138&gt;=$B$4,"",(-PPMT(Input!$C$10/12,$B$4-B139,$B$4,$F$4)))</f>
        <v>291.19660595668108</v>
      </c>
      <c r="E138" s="48">
        <f>IF(A138&gt;=$B$4,"",(-IPMT(Input!$C$10/12,$B$4-B139,$B$4,$F$4)))</f>
        <v>229.52954164487687</v>
      </c>
      <c r="F138" s="47">
        <f t="shared" si="5"/>
        <v>43719.912694262261</v>
      </c>
    </row>
    <row r="139" spans="1:6" x14ac:dyDescent="0.2">
      <c r="A139" s="7">
        <v>135</v>
      </c>
      <c r="B139" s="7">
        <f t="shared" si="4"/>
        <v>110</v>
      </c>
      <c r="C139" s="47">
        <f>IF(A139&gt;$B$4,"",(Input!$C$12))</f>
        <v>501.07</v>
      </c>
      <c r="D139" s="48">
        <f>IF(A139&gt;=$B$4,"",(-PPMT(Input!$C$10/12,$B$4-B140,$B$4,$F$4)))</f>
        <v>292.72538813795364</v>
      </c>
      <c r="E139" s="48">
        <f>IF(A139&gt;=$B$4,"",(-IPMT(Input!$C$10/12,$B$4-B140,$B$4,$F$4)))</f>
        <v>228.00075946360428</v>
      </c>
      <c r="F139" s="47">
        <f t="shared" si="5"/>
        <v>43428.716088305577</v>
      </c>
    </row>
    <row r="140" spans="1:6" x14ac:dyDescent="0.2">
      <c r="A140" s="7">
        <v>136</v>
      </c>
      <c r="B140" s="7">
        <f t="shared" si="4"/>
        <v>109</v>
      </c>
      <c r="C140" s="47">
        <f>IF(A140&gt;$B$4,"",(Input!$C$12))</f>
        <v>501.07</v>
      </c>
      <c r="D140" s="48">
        <f>IF(A140&gt;=$B$4,"",(-PPMT(Input!$C$10/12,$B$4-B141,$B$4,$F$4)))</f>
        <v>294.26219642567793</v>
      </c>
      <c r="E140" s="48">
        <f>IF(A140&gt;=$B$4,"",(-IPMT(Input!$C$10/12,$B$4-B141,$B$4,$F$4)))</f>
        <v>226.46395117588</v>
      </c>
      <c r="F140" s="47">
        <f t="shared" si="5"/>
        <v>43135.990700167626</v>
      </c>
    </row>
    <row r="141" spans="1:6" x14ac:dyDescent="0.2">
      <c r="A141" s="7">
        <v>137</v>
      </c>
      <c r="B141" s="7">
        <f t="shared" si="4"/>
        <v>108</v>
      </c>
      <c r="C141" s="47">
        <f>IF(A141&gt;$B$4,"",(Input!$C$12))</f>
        <v>501.07</v>
      </c>
      <c r="D141" s="48">
        <f>IF(A141&gt;=$B$4,"",(-PPMT(Input!$C$10/12,$B$4-B142,$B$4,$F$4)))</f>
        <v>295.80707295691269</v>
      </c>
      <c r="E141" s="48">
        <f>IF(A141&gt;=$B$4,"",(-IPMT(Input!$C$10/12,$B$4-B142,$B$4,$F$4)))</f>
        <v>224.91907464464526</v>
      </c>
      <c r="F141" s="47">
        <f t="shared" si="5"/>
        <v>42841.72850374195</v>
      </c>
    </row>
    <row r="142" spans="1:6" x14ac:dyDescent="0.2">
      <c r="A142" s="7">
        <v>138</v>
      </c>
      <c r="B142" s="7">
        <f t="shared" si="4"/>
        <v>107</v>
      </c>
      <c r="C142" s="47">
        <f>IF(A142&gt;$B$4,"",(Input!$C$12))</f>
        <v>501.07</v>
      </c>
      <c r="D142" s="48">
        <f>IF(A142&gt;=$B$4,"",(-PPMT(Input!$C$10/12,$B$4-B143,$B$4,$F$4)))</f>
        <v>297.3600600899365</v>
      </c>
      <c r="E142" s="48">
        <f>IF(A142&gt;=$B$4,"",(-IPMT(Input!$C$10/12,$B$4-B143,$B$4,$F$4)))</f>
        <v>223.36608751162143</v>
      </c>
      <c r="F142" s="47">
        <f t="shared" si="5"/>
        <v>42545.921430785034</v>
      </c>
    </row>
    <row r="143" spans="1:6" x14ac:dyDescent="0.2">
      <c r="A143" s="7">
        <v>139</v>
      </c>
      <c r="B143" s="7">
        <f t="shared" si="4"/>
        <v>106</v>
      </c>
      <c r="C143" s="47">
        <f>IF(A143&gt;$B$4,"",(Input!$C$12))</f>
        <v>501.07</v>
      </c>
      <c r="D143" s="48">
        <f>IF(A143&gt;=$B$4,"",(-PPMT(Input!$C$10/12,$B$4-B144,$B$4,$F$4)))</f>
        <v>298.92120040540863</v>
      </c>
      <c r="E143" s="48">
        <f>IF(A143&gt;=$B$4,"",(-IPMT(Input!$C$10/12,$B$4-B144,$B$4,$F$4)))</f>
        <v>221.80494719614927</v>
      </c>
      <c r="F143" s="47">
        <f t="shared" si="5"/>
        <v>42248.561370695097</v>
      </c>
    </row>
    <row r="144" spans="1:6" x14ac:dyDescent="0.2">
      <c r="A144" s="7">
        <v>140</v>
      </c>
      <c r="B144" s="7">
        <f t="shared" si="4"/>
        <v>105</v>
      </c>
      <c r="C144" s="47">
        <f>IF(A144&gt;$B$4,"",(Input!$C$12))</f>
        <v>501.07</v>
      </c>
      <c r="D144" s="48">
        <f>IF(A144&gt;=$B$4,"",(-PPMT(Input!$C$10/12,$B$4-B145,$B$4,$F$4)))</f>
        <v>300.49053670753705</v>
      </c>
      <c r="E144" s="48">
        <f>IF(A144&gt;=$B$4,"",(-IPMT(Input!$C$10/12,$B$4-B145,$B$4,$F$4)))</f>
        <v>220.23561089402088</v>
      </c>
      <c r="F144" s="47">
        <f t="shared" si="5"/>
        <v>41949.640170289691</v>
      </c>
    </row>
    <row r="145" spans="1:6" x14ac:dyDescent="0.2">
      <c r="A145" s="7">
        <v>141</v>
      </c>
      <c r="B145" s="7">
        <f t="shared" si="4"/>
        <v>104</v>
      </c>
      <c r="C145" s="47">
        <f>IF(A145&gt;$B$4,"",(Input!$C$12))</f>
        <v>501.07</v>
      </c>
      <c r="D145" s="48">
        <f>IF(A145&gt;=$B$4,"",(-PPMT(Input!$C$10/12,$B$4-B146,$B$4,$F$4)))</f>
        <v>302.06811202525159</v>
      </c>
      <c r="E145" s="48">
        <f>IF(A145&gt;=$B$4,"",(-IPMT(Input!$C$10/12,$B$4-B146,$B$4,$F$4)))</f>
        <v>218.65803557630633</v>
      </c>
      <c r="F145" s="47">
        <f t="shared" si="5"/>
        <v>41649.149633582158</v>
      </c>
    </row>
    <row r="146" spans="1:6" x14ac:dyDescent="0.2">
      <c r="A146" s="7">
        <v>142</v>
      </c>
      <c r="B146" s="7">
        <f t="shared" si="4"/>
        <v>103</v>
      </c>
      <c r="C146" s="47">
        <f>IF(A146&gt;$B$4,"",(Input!$C$12))</f>
        <v>501.07</v>
      </c>
      <c r="D146" s="48">
        <f>IF(A146&gt;=$B$4,"",(-PPMT(Input!$C$10/12,$B$4-B147,$B$4,$F$4)))</f>
        <v>303.65396961338416</v>
      </c>
      <c r="E146" s="48">
        <f>IF(A146&gt;=$B$4,"",(-IPMT(Input!$C$10/12,$B$4-B147,$B$4,$F$4)))</f>
        <v>217.07217798817373</v>
      </c>
      <c r="F146" s="47">
        <f t="shared" si="5"/>
        <v>41347.081521556909</v>
      </c>
    </row>
    <row r="147" spans="1:6" x14ac:dyDescent="0.2">
      <c r="A147" s="7">
        <v>143</v>
      </c>
      <c r="B147" s="7">
        <f t="shared" si="4"/>
        <v>102</v>
      </c>
      <c r="C147" s="47">
        <f>IF(A147&gt;$B$4,"",(Input!$C$12))</f>
        <v>501.07</v>
      </c>
      <c r="D147" s="48">
        <f>IF(A147&gt;=$B$4,"",(-PPMT(Input!$C$10/12,$B$4-B148,$B$4,$F$4)))</f>
        <v>305.2481529538544</v>
      </c>
      <c r="E147" s="48">
        <f>IF(A147&gt;=$B$4,"",(-IPMT(Input!$C$10/12,$B$4-B148,$B$4,$F$4)))</f>
        <v>215.47799464770347</v>
      </c>
      <c r="F147" s="47">
        <f t="shared" si="5"/>
        <v>41043.427551943525</v>
      </c>
    </row>
    <row r="148" spans="1:6" x14ac:dyDescent="0.2">
      <c r="A148" s="60">
        <v>144</v>
      </c>
      <c r="B148" s="60">
        <f t="shared" si="4"/>
        <v>101</v>
      </c>
      <c r="C148" s="58">
        <f>IF(A148&gt;$B$4,"",(Input!$C$12))</f>
        <v>501.07</v>
      </c>
      <c r="D148" s="59">
        <f>IF(A148&gt;=$B$4,"",(-PPMT(Input!$C$10/12,$B$4-B149,$B$4,$F$4)))</f>
        <v>306.85070575686217</v>
      </c>
      <c r="E148" s="59">
        <f>IF(A148&gt;=$B$4,"",(-IPMT(Input!$C$10/12,$B$4-B149,$B$4,$F$4)))</f>
        <v>213.8754418446957</v>
      </c>
      <c r="F148" s="58">
        <f t="shared" si="5"/>
        <v>40738.179398989669</v>
      </c>
    </row>
    <row r="149" spans="1:6" x14ac:dyDescent="0.2">
      <c r="A149" s="7">
        <v>145</v>
      </c>
      <c r="B149" s="7">
        <f t="shared" si="4"/>
        <v>100</v>
      </c>
      <c r="C149" s="47">
        <f>IF(A149&gt;$B$4,"",(Input!$C$12))</f>
        <v>501.07</v>
      </c>
      <c r="D149" s="48">
        <f>IF(A149&gt;=$B$4,"",(-PPMT(Input!$C$10/12,$B$4-B150,$B$4,$F$4)))</f>
        <v>308.46167196208575</v>
      </c>
      <c r="E149" s="48">
        <f>IF(A149&gt;=$B$4,"",(-IPMT(Input!$C$10/12,$B$4-B150,$B$4,$F$4)))</f>
        <v>212.26447563947224</v>
      </c>
      <c r="F149" s="47">
        <f t="shared" si="5"/>
        <v>40431.328693232805</v>
      </c>
    </row>
    <row r="150" spans="1:6" x14ac:dyDescent="0.2">
      <c r="A150" s="7">
        <v>146</v>
      </c>
      <c r="B150" s="7">
        <f t="shared" si="4"/>
        <v>99</v>
      </c>
      <c r="C150" s="47">
        <f>IF(A150&gt;$B$4,"",(Input!$C$12))</f>
        <v>501.07</v>
      </c>
      <c r="D150" s="48">
        <f>IF(A150&gt;=$B$4,"",(-PPMT(Input!$C$10/12,$B$4-B151,$B$4,$F$4)))</f>
        <v>310.08109573988668</v>
      </c>
      <c r="E150" s="48">
        <f>IF(A150&gt;=$B$4,"",(-IPMT(Input!$C$10/12,$B$4-B151,$B$4,$F$4)))</f>
        <v>210.64505186167128</v>
      </c>
      <c r="F150" s="47">
        <f t="shared" si="5"/>
        <v>40122.867021270722</v>
      </c>
    </row>
    <row r="151" spans="1:6" x14ac:dyDescent="0.2">
      <c r="A151" s="7">
        <v>147</v>
      </c>
      <c r="B151" s="7">
        <f t="shared" si="4"/>
        <v>98</v>
      </c>
      <c r="C151" s="47">
        <f>IF(A151&gt;$B$4,"",(Input!$C$12))</f>
        <v>501.07</v>
      </c>
      <c r="D151" s="48">
        <f>IF(A151&gt;=$B$4,"",(-PPMT(Input!$C$10/12,$B$4-B152,$B$4,$F$4)))</f>
        <v>311.70902149252106</v>
      </c>
      <c r="E151" s="48">
        <f>IF(A151&gt;=$B$4,"",(-IPMT(Input!$C$10/12,$B$4-B152,$B$4,$F$4)))</f>
        <v>209.01712610903687</v>
      </c>
      <c r="F151" s="47">
        <f t="shared" si="5"/>
        <v>39812.785925530836</v>
      </c>
    </row>
    <row r="152" spans="1:6" x14ac:dyDescent="0.2">
      <c r="A152" s="7">
        <v>148</v>
      </c>
      <c r="B152" s="7">
        <f t="shared" si="4"/>
        <v>97</v>
      </c>
      <c r="C152" s="47">
        <f>IF(A152&gt;$B$4,"",(Input!$C$12))</f>
        <v>501.07</v>
      </c>
      <c r="D152" s="48">
        <f>IF(A152&gt;=$B$4,"",(-PPMT(Input!$C$10/12,$B$4-B153,$B$4,$F$4)))</f>
        <v>313.34549385535678</v>
      </c>
      <c r="E152" s="48">
        <f>IF(A152&gt;=$B$4,"",(-IPMT(Input!$C$10/12,$B$4-B153,$B$4,$F$4)))</f>
        <v>207.38065374620115</v>
      </c>
      <c r="F152" s="47">
        <f t="shared" si="5"/>
        <v>39501.076904038317</v>
      </c>
    </row>
    <row r="153" spans="1:6" x14ac:dyDescent="0.2">
      <c r="A153" s="7">
        <v>149</v>
      </c>
      <c r="B153" s="7">
        <f t="shared" si="4"/>
        <v>96</v>
      </c>
      <c r="C153" s="47">
        <f>IF(A153&gt;$B$4,"",(Input!$C$12))</f>
        <v>501.07</v>
      </c>
      <c r="D153" s="48">
        <f>IF(A153&gt;=$B$4,"",(-PPMT(Input!$C$10/12,$B$4-B154,$B$4,$F$4)))</f>
        <v>314.99055769809746</v>
      </c>
      <c r="E153" s="48">
        <f>IF(A153&gt;=$B$4,"",(-IPMT(Input!$C$10/12,$B$4-B154,$B$4,$F$4)))</f>
        <v>205.73558990346049</v>
      </c>
      <c r="F153" s="47">
        <f t="shared" si="5"/>
        <v>39187.731410182962</v>
      </c>
    </row>
    <row r="154" spans="1:6" x14ac:dyDescent="0.2">
      <c r="A154" s="7">
        <v>150</v>
      </c>
      <c r="B154" s="7">
        <f t="shared" si="4"/>
        <v>95</v>
      </c>
      <c r="C154" s="47">
        <f>IF(A154&gt;$B$4,"",(Input!$C$12))</f>
        <v>501.07</v>
      </c>
      <c r="D154" s="48">
        <f>IF(A154&gt;=$B$4,"",(-PPMT(Input!$C$10/12,$B$4-B155,$B$4,$F$4)))</f>
        <v>316.64425812601246</v>
      </c>
      <c r="E154" s="48">
        <f>IF(A154&gt;=$B$4,"",(-IPMT(Input!$C$10/12,$B$4-B155,$B$4,$F$4)))</f>
        <v>204.08188947554547</v>
      </c>
      <c r="F154" s="47">
        <f t="shared" si="5"/>
        <v>38872.740852484865</v>
      </c>
    </row>
    <row r="155" spans="1:6" x14ac:dyDescent="0.2">
      <c r="A155" s="7">
        <v>151</v>
      </c>
      <c r="B155" s="7">
        <f t="shared" si="4"/>
        <v>94</v>
      </c>
      <c r="C155" s="47">
        <f>IF(A155&gt;$B$4,"",(Input!$C$12))</f>
        <v>501.07</v>
      </c>
      <c r="D155" s="48">
        <f>IF(A155&gt;=$B$4,"",(-PPMT(Input!$C$10/12,$B$4-B156,$B$4,$F$4)))</f>
        <v>318.30664048117404</v>
      </c>
      <c r="E155" s="48">
        <f>IF(A155&gt;=$B$4,"",(-IPMT(Input!$C$10/12,$B$4-B156,$B$4,$F$4)))</f>
        <v>202.41950712038391</v>
      </c>
      <c r="F155" s="47">
        <f t="shared" si="5"/>
        <v>38556.096594358853</v>
      </c>
    </row>
    <row r="156" spans="1:6" x14ac:dyDescent="0.2">
      <c r="A156" s="7">
        <v>152</v>
      </c>
      <c r="B156" s="7">
        <f t="shared" si="4"/>
        <v>93</v>
      </c>
      <c r="C156" s="47">
        <f>IF(A156&gt;$B$4,"",(Input!$C$12))</f>
        <v>501.07</v>
      </c>
      <c r="D156" s="48">
        <f>IF(A156&gt;=$B$4,"",(-PPMT(Input!$C$10/12,$B$4-B157,$B$4,$F$4)))</f>
        <v>319.97775034370017</v>
      </c>
      <c r="E156" s="48">
        <f>IF(A156&gt;=$B$4,"",(-IPMT(Input!$C$10/12,$B$4-B157,$B$4,$F$4)))</f>
        <v>200.74839725785773</v>
      </c>
      <c r="F156" s="47">
        <f t="shared" si="5"/>
        <v>38237.789953877676</v>
      </c>
    </row>
    <row r="157" spans="1:6" x14ac:dyDescent="0.2">
      <c r="A157" s="7">
        <v>153</v>
      </c>
      <c r="B157" s="7">
        <f t="shared" si="4"/>
        <v>92</v>
      </c>
      <c r="C157" s="47">
        <f>IF(A157&gt;$B$4,"",(Input!$C$12))</f>
        <v>501.07</v>
      </c>
      <c r="D157" s="48">
        <f>IF(A157&gt;=$B$4,"",(-PPMT(Input!$C$10/12,$B$4-B158,$B$4,$F$4)))</f>
        <v>321.65763353300457</v>
      </c>
      <c r="E157" s="48">
        <f>IF(A157&gt;=$B$4,"",(-IPMT(Input!$C$10/12,$B$4-B158,$B$4,$F$4)))</f>
        <v>199.06851406855336</v>
      </c>
      <c r="F157" s="47">
        <f t="shared" si="5"/>
        <v>37917.812203533977</v>
      </c>
    </row>
    <row r="158" spans="1:6" x14ac:dyDescent="0.2">
      <c r="A158" s="7">
        <v>154</v>
      </c>
      <c r="B158" s="7">
        <f t="shared" si="4"/>
        <v>91</v>
      </c>
      <c r="C158" s="47">
        <f>IF(A158&gt;$B$4,"",(Input!$C$12))</f>
        <v>501.07</v>
      </c>
      <c r="D158" s="48">
        <f>IF(A158&gt;=$B$4,"",(-PPMT(Input!$C$10/12,$B$4-B159,$B$4,$F$4)))</f>
        <v>323.34633610905286</v>
      </c>
      <c r="E158" s="48">
        <f>IF(A158&gt;=$B$4,"",(-IPMT(Input!$C$10/12,$B$4-B159,$B$4,$F$4)))</f>
        <v>197.3798114925051</v>
      </c>
      <c r="F158" s="47">
        <f t="shared" si="5"/>
        <v>37596.154570000974</v>
      </c>
    </row>
    <row r="159" spans="1:6" x14ac:dyDescent="0.2">
      <c r="A159" s="7">
        <v>155</v>
      </c>
      <c r="B159" s="7">
        <f t="shared" si="4"/>
        <v>90</v>
      </c>
      <c r="C159" s="47">
        <f>IF(A159&gt;$B$4,"",(Input!$C$12))</f>
        <v>501.07</v>
      </c>
      <c r="D159" s="48">
        <f>IF(A159&gt;=$B$4,"",(-PPMT(Input!$C$10/12,$B$4-B160,$B$4,$F$4)))</f>
        <v>325.04390437362542</v>
      </c>
      <c r="E159" s="48">
        <f>IF(A159&gt;=$B$4,"",(-IPMT(Input!$C$10/12,$B$4-B160,$B$4,$F$4)))</f>
        <v>195.68224322793256</v>
      </c>
      <c r="F159" s="47">
        <f t="shared" si="5"/>
        <v>37272.808233891919</v>
      </c>
    </row>
    <row r="160" spans="1:6" x14ac:dyDescent="0.2">
      <c r="A160" s="60">
        <v>156</v>
      </c>
      <c r="B160" s="60">
        <f t="shared" si="4"/>
        <v>89</v>
      </c>
      <c r="C160" s="58">
        <f>IF(A160&gt;$B$4,"",(Input!$C$12))</f>
        <v>501.07</v>
      </c>
      <c r="D160" s="59">
        <f>IF(A160&gt;=$B$4,"",(-PPMT(Input!$C$10/12,$B$4-B161,$B$4,$F$4)))</f>
        <v>326.75038487158696</v>
      </c>
      <c r="E160" s="59">
        <f>IF(A160&gt;=$B$4,"",(-IPMT(Input!$C$10/12,$B$4-B161,$B$4,$F$4)))</f>
        <v>193.97576272997102</v>
      </c>
      <c r="F160" s="58">
        <f t="shared" si="5"/>
        <v>36947.764329518293</v>
      </c>
    </row>
    <row r="161" spans="1:6" x14ac:dyDescent="0.2">
      <c r="A161" s="7">
        <v>157</v>
      </c>
      <c r="B161" s="7">
        <f t="shared" si="4"/>
        <v>88</v>
      </c>
      <c r="C161" s="47">
        <f>IF(A161&gt;$B$4,"",(Input!$C$12))</f>
        <v>501.07</v>
      </c>
      <c r="D161" s="48">
        <f>IF(A161&gt;=$B$4,"",(-PPMT(Input!$C$10/12,$B$4-B162,$B$4,$F$4)))</f>
        <v>328.46582439216274</v>
      </c>
      <c r="E161" s="48">
        <f>IF(A161&gt;=$B$4,"",(-IPMT(Input!$C$10/12,$B$4-B162,$B$4,$F$4)))</f>
        <v>192.26032320939515</v>
      </c>
      <c r="F161" s="47">
        <f t="shared" si="5"/>
        <v>36621.013944646707</v>
      </c>
    </row>
    <row r="162" spans="1:6" x14ac:dyDescent="0.2">
      <c r="A162" s="7">
        <v>158</v>
      </c>
      <c r="B162" s="7">
        <f t="shared" si="4"/>
        <v>87</v>
      </c>
      <c r="C162" s="47">
        <f>IF(A162&gt;$B$4,"",(Input!$C$12))</f>
        <v>501.07</v>
      </c>
      <c r="D162" s="48">
        <f>IF(A162&gt;=$B$4,"",(-PPMT(Input!$C$10/12,$B$4-B163,$B$4,$F$4)))</f>
        <v>330.19026997022161</v>
      </c>
      <c r="E162" s="48">
        <f>IF(A162&gt;=$B$4,"",(-IPMT(Input!$C$10/12,$B$4-B163,$B$4,$F$4)))</f>
        <v>190.53587763133632</v>
      </c>
      <c r="F162" s="47">
        <f t="shared" si="5"/>
        <v>36292.548120254542</v>
      </c>
    </row>
    <row r="163" spans="1:6" x14ac:dyDescent="0.2">
      <c r="A163" s="7">
        <v>159</v>
      </c>
      <c r="B163" s="7">
        <f t="shared" si="4"/>
        <v>86</v>
      </c>
      <c r="C163" s="47">
        <f>IF(A163&gt;$B$4,"",(Input!$C$12))</f>
        <v>501.07</v>
      </c>
      <c r="D163" s="48">
        <f>IF(A163&gt;=$B$4,"",(-PPMT(Input!$C$10/12,$B$4-B164,$B$4,$F$4)))</f>
        <v>331.9237688875653</v>
      </c>
      <c r="E163" s="48">
        <f>IF(A163&gt;=$B$4,"",(-IPMT(Input!$C$10/12,$B$4-B164,$B$4,$F$4)))</f>
        <v>188.80237871399268</v>
      </c>
      <c r="F163" s="47">
        <f t="shared" si="5"/>
        <v>35962.357850284323</v>
      </c>
    </row>
    <row r="164" spans="1:6" x14ac:dyDescent="0.2">
      <c r="A164" s="7">
        <v>160</v>
      </c>
      <c r="B164" s="7">
        <f t="shared" si="4"/>
        <v>85</v>
      </c>
      <c r="C164" s="47">
        <f>IF(A164&gt;$B$4,"",(Input!$C$12))</f>
        <v>501.07</v>
      </c>
      <c r="D164" s="48">
        <f>IF(A164&gt;=$B$4,"",(-PPMT(Input!$C$10/12,$B$4-B165,$B$4,$F$4)))</f>
        <v>333.66636867422494</v>
      </c>
      <c r="E164" s="48">
        <f>IF(A164&gt;=$B$4,"",(-IPMT(Input!$C$10/12,$B$4-B165,$B$4,$F$4)))</f>
        <v>187.0597789273329</v>
      </c>
      <c r="F164" s="47">
        <f t="shared" si="5"/>
        <v>35630.434081396757</v>
      </c>
    </row>
    <row r="165" spans="1:6" x14ac:dyDescent="0.2">
      <c r="A165" s="7">
        <v>161</v>
      </c>
      <c r="B165" s="7">
        <f t="shared" si="4"/>
        <v>84</v>
      </c>
      <c r="C165" s="47">
        <f>IF(A165&gt;$B$4,"",(Input!$C$12))</f>
        <v>501.07</v>
      </c>
      <c r="D165" s="48">
        <f>IF(A165&gt;=$B$4,"",(-PPMT(Input!$C$10/12,$B$4-B166,$B$4,$F$4)))</f>
        <v>335.41811710976464</v>
      </c>
      <c r="E165" s="48">
        <f>IF(A165&gt;=$B$4,"",(-IPMT(Input!$C$10/12,$B$4-B166,$B$4,$F$4)))</f>
        <v>185.30803049179326</v>
      </c>
      <c r="F165" s="47">
        <f t="shared" si="5"/>
        <v>35296.767712722532</v>
      </c>
    </row>
    <row r="166" spans="1:6" x14ac:dyDescent="0.2">
      <c r="A166" s="7">
        <v>162</v>
      </c>
      <c r="B166" s="7">
        <f t="shared" si="4"/>
        <v>83</v>
      </c>
      <c r="C166" s="47">
        <f>IF(A166&gt;$B$4,"",(Input!$C$12))</f>
        <v>501.07</v>
      </c>
      <c r="D166" s="48">
        <f>IF(A166&gt;=$B$4,"",(-PPMT(Input!$C$10/12,$B$4-B167,$B$4,$F$4)))</f>
        <v>337.17906222459095</v>
      </c>
      <c r="E166" s="48">
        <f>IF(A166&gt;=$B$4,"",(-IPMT(Input!$C$10/12,$B$4-B167,$B$4,$F$4)))</f>
        <v>183.547085376967</v>
      </c>
      <c r="F166" s="47">
        <f t="shared" si="5"/>
        <v>34961.349595612766</v>
      </c>
    </row>
    <row r="167" spans="1:6" x14ac:dyDescent="0.2">
      <c r="A167" s="7">
        <v>163</v>
      </c>
      <c r="B167" s="7">
        <f t="shared" si="4"/>
        <v>82</v>
      </c>
      <c r="C167" s="47">
        <f>IF(A167&gt;$B$4,"",(Input!$C$12))</f>
        <v>501.07</v>
      </c>
      <c r="D167" s="48">
        <f>IF(A167&gt;=$B$4,"",(-PPMT(Input!$C$10/12,$B$4-B168,$B$4,$F$4)))</f>
        <v>338.94925230127001</v>
      </c>
      <c r="E167" s="48">
        <f>IF(A167&gt;=$B$4,"",(-IPMT(Input!$C$10/12,$B$4-B168,$B$4,$F$4)))</f>
        <v>181.77689530028786</v>
      </c>
      <c r="F167" s="47">
        <f t="shared" si="5"/>
        <v>34624.170533388176</v>
      </c>
    </row>
    <row r="168" spans="1:6" x14ac:dyDescent="0.2">
      <c r="A168" s="7">
        <v>164</v>
      </c>
      <c r="B168" s="7">
        <f t="shared" si="4"/>
        <v>81</v>
      </c>
      <c r="C168" s="47">
        <f>IF(A168&gt;$B$4,"",(Input!$C$12))</f>
        <v>501.07</v>
      </c>
      <c r="D168" s="48">
        <f>IF(A168&gt;=$B$4,"",(-PPMT(Input!$C$10/12,$B$4-B169,$B$4,$F$4)))</f>
        <v>340.72873587585173</v>
      </c>
      <c r="E168" s="48">
        <f>IF(A168&gt;=$B$4,"",(-IPMT(Input!$C$10/12,$B$4-B169,$B$4,$F$4)))</f>
        <v>179.9974117257062</v>
      </c>
      <c r="F168" s="47">
        <f t="shared" si="5"/>
        <v>34285.22128108691</v>
      </c>
    </row>
    <row r="169" spans="1:6" x14ac:dyDescent="0.2">
      <c r="A169" s="7">
        <v>165</v>
      </c>
      <c r="B169" s="7">
        <f t="shared" si="4"/>
        <v>80</v>
      </c>
      <c r="C169" s="47">
        <f>IF(A169&gt;$B$4,"",(Input!$C$12))</f>
        <v>501.07</v>
      </c>
      <c r="D169" s="48">
        <f>IF(A169&gt;=$B$4,"",(-PPMT(Input!$C$10/12,$B$4-B170,$B$4,$F$4)))</f>
        <v>342.51756173919995</v>
      </c>
      <c r="E169" s="48">
        <f>IF(A169&gt;=$B$4,"",(-IPMT(Input!$C$10/12,$B$4-B170,$B$4,$F$4)))</f>
        <v>178.20858586235801</v>
      </c>
      <c r="F169" s="47">
        <f t="shared" si="5"/>
        <v>33944.492545211055</v>
      </c>
    </row>
    <row r="170" spans="1:6" x14ac:dyDescent="0.2">
      <c r="A170" s="7">
        <v>166</v>
      </c>
      <c r="B170" s="7">
        <f t="shared" si="4"/>
        <v>79</v>
      </c>
      <c r="C170" s="47">
        <f>IF(A170&gt;$B$4,"",(Input!$C$12))</f>
        <v>501.07</v>
      </c>
      <c r="D170" s="48">
        <f>IF(A170&gt;=$B$4,"",(-PPMT(Input!$C$10/12,$B$4-B171,$B$4,$F$4)))</f>
        <v>344.31577893833071</v>
      </c>
      <c r="E170" s="48">
        <f>IF(A170&gt;=$B$4,"",(-IPMT(Input!$C$10/12,$B$4-B171,$B$4,$F$4)))</f>
        <v>176.41036866322719</v>
      </c>
      <c r="F170" s="47">
        <f t="shared" si="5"/>
        <v>33601.974983471853</v>
      </c>
    </row>
    <row r="171" spans="1:6" x14ac:dyDescent="0.2">
      <c r="A171" s="7">
        <v>167</v>
      </c>
      <c r="B171" s="7">
        <f t="shared" si="4"/>
        <v>78</v>
      </c>
      <c r="C171" s="47">
        <f>IF(A171&gt;$B$4,"",(Input!$C$12))</f>
        <v>501.07</v>
      </c>
      <c r="D171" s="48">
        <f>IF(A171&gt;=$B$4,"",(-PPMT(Input!$C$10/12,$B$4-B172,$B$4,$F$4)))</f>
        <v>346.12343677775698</v>
      </c>
      <c r="E171" s="48">
        <f>IF(A171&gt;=$B$4,"",(-IPMT(Input!$C$10/12,$B$4-B172,$B$4,$F$4)))</f>
        <v>174.60271082380095</v>
      </c>
      <c r="F171" s="47">
        <f t="shared" si="5"/>
        <v>33257.65920453352</v>
      </c>
    </row>
    <row r="172" spans="1:6" x14ac:dyDescent="0.2">
      <c r="A172" s="60">
        <v>168</v>
      </c>
      <c r="B172" s="60">
        <f t="shared" si="4"/>
        <v>77</v>
      </c>
      <c r="C172" s="58">
        <f>IF(A172&gt;$B$4,"",(Input!$C$12))</f>
        <v>501.07</v>
      </c>
      <c r="D172" s="59">
        <f>IF(A172&gt;=$B$4,"",(-PPMT(Input!$C$10/12,$B$4-B173,$B$4,$F$4)))</f>
        <v>347.94058482084017</v>
      </c>
      <c r="E172" s="59">
        <f>IF(A172&gt;=$B$4,"",(-IPMT(Input!$C$10/12,$B$4-B173,$B$4,$F$4)))</f>
        <v>172.78556278071775</v>
      </c>
      <c r="F172" s="58">
        <f t="shared" si="5"/>
        <v>32911.535767755762</v>
      </c>
    </row>
    <row r="173" spans="1:6" x14ac:dyDescent="0.2">
      <c r="A173" s="7">
        <v>169</v>
      </c>
      <c r="B173" s="7">
        <f t="shared" si="4"/>
        <v>76</v>
      </c>
      <c r="C173" s="47">
        <f>IF(A173&gt;$B$4,"",(Input!$C$12))</f>
        <v>501.07</v>
      </c>
      <c r="D173" s="48">
        <f>IF(A173&gt;=$B$4,"",(-PPMT(Input!$C$10/12,$B$4-B174,$B$4,$F$4)))</f>
        <v>349.76727289114956</v>
      </c>
      <c r="E173" s="48">
        <f>IF(A173&gt;=$B$4,"",(-IPMT(Input!$C$10/12,$B$4-B174,$B$4,$F$4)))</f>
        <v>170.95887471040834</v>
      </c>
      <c r="F173" s="47">
        <f t="shared" si="5"/>
        <v>32563.595182934921</v>
      </c>
    </row>
    <row r="174" spans="1:6" x14ac:dyDescent="0.2">
      <c r="A174" s="7">
        <v>170</v>
      </c>
      <c r="B174" s="7">
        <f t="shared" si="4"/>
        <v>75</v>
      </c>
      <c r="C174" s="47">
        <f>IF(A174&gt;$B$4,"",(Input!$C$12))</f>
        <v>501.07</v>
      </c>
      <c r="D174" s="48">
        <f>IF(A174&gt;=$B$4,"",(-PPMT(Input!$C$10/12,$B$4-B175,$B$4,$F$4)))</f>
        <v>351.60355107382816</v>
      </c>
      <c r="E174" s="48">
        <f>IF(A174&gt;=$B$4,"",(-IPMT(Input!$C$10/12,$B$4-B175,$B$4,$F$4)))</f>
        <v>169.12259652772977</v>
      </c>
      <c r="F174" s="47">
        <f t="shared" si="5"/>
        <v>32213.827910043772</v>
      </c>
    </row>
    <row r="175" spans="1:6" x14ac:dyDescent="0.2">
      <c r="A175" s="7">
        <v>171</v>
      </c>
      <c r="B175" s="7">
        <f t="shared" si="4"/>
        <v>74</v>
      </c>
      <c r="C175" s="47">
        <f>IF(A175&gt;$B$4,"",(Input!$C$12))</f>
        <v>501.07</v>
      </c>
      <c r="D175" s="48">
        <f>IF(A175&gt;=$B$4,"",(-PPMT(Input!$C$10/12,$B$4-B176,$B$4,$F$4)))</f>
        <v>353.44946971696578</v>
      </c>
      <c r="E175" s="48">
        <f>IF(A175&gt;=$B$4,"",(-IPMT(Input!$C$10/12,$B$4-B176,$B$4,$F$4)))</f>
        <v>167.2766778845922</v>
      </c>
      <c r="F175" s="47">
        <f t="shared" si="5"/>
        <v>31862.224358969943</v>
      </c>
    </row>
    <row r="176" spans="1:6" x14ac:dyDescent="0.2">
      <c r="A176" s="7">
        <v>172</v>
      </c>
      <c r="B176" s="7">
        <f t="shared" si="4"/>
        <v>73</v>
      </c>
      <c r="C176" s="47">
        <f>IF(A176&gt;$B$4,"",(Input!$C$12))</f>
        <v>501.07</v>
      </c>
      <c r="D176" s="48">
        <f>IF(A176&gt;=$B$4,"",(-PPMT(Input!$C$10/12,$B$4-B177,$B$4,$F$4)))</f>
        <v>355.30507943297977</v>
      </c>
      <c r="E176" s="48">
        <f>IF(A176&gt;=$B$4,"",(-IPMT(Input!$C$10/12,$B$4-B177,$B$4,$F$4)))</f>
        <v>165.42106816857813</v>
      </c>
      <c r="F176" s="47">
        <f t="shared" si="5"/>
        <v>31508.774889252978</v>
      </c>
    </row>
    <row r="177" spans="1:6" x14ac:dyDescent="0.2">
      <c r="A177" s="7">
        <v>173</v>
      </c>
      <c r="B177" s="7">
        <f t="shared" si="4"/>
        <v>72</v>
      </c>
      <c r="C177" s="47">
        <f>IF(A177&gt;$B$4,"",(Input!$C$12))</f>
        <v>501.07</v>
      </c>
      <c r="D177" s="48">
        <f>IF(A177&gt;=$B$4,"",(-PPMT(Input!$C$10/12,$B$4-B178,$B$4,$F$4)))</f>
        <v>357.17043110000293</v>
      </c>
      <c r="E177" s="48">
        <f>IF(A177&gt;=$B$4,"",(-IPMT(Input!$C$10/12,$B$4-B178,$B$4,$F$4)))</f>
        <v>163.555716501555</v>
      </c>
      <c r="F177" s="47">
        <f t="shared" si="5"/>
        <v>31153.469809819999</v>
      </c>
    </row>
    <row r="178" spans="1:6" x14ac:dyDescent="0.2">
      <c r="A178" s="7">
        <v>174</v>
      </c>
      <c r="B178" s="7">
        <f t="shared" si="4"/>
        <v>71</v>
      </c>
      <c r="C178" s="47">
        <f>IF(A178&gt;$B$4,"",(Input!$C$12))</f>
        <v>501.07</v>
      </c>
      <c r="D178" s="48">
        <f>IF(A178&gt;=$B$4,"",(-PPMT(Input!$C$10/12,$B$4-B179,$B$4,$F$4)))</f>
        <v>359.04557586327792</v>
      </c>
      <c r="E178" s="48">
        <f>IF(A178&gt;=$B$4,"",(-IPMT(Input!$C$10/12,$B$4-B179,$B$4,$F$4)))</f>
        <v>161.68057173827998</v>
      </c>
      <c r="F178" s="47">
        <f t="shared" si="5"/>
        <v>30796.299378719996</v>
      </c>
    </row>
    <row r="179" spans="1:6" x14ac:dyDescent="0.2">
      <c r="A179" s="7">
        <v>175</v>
      </c>
      <c r="B179" s="7">
        <f t="shared" si="4"/>
        <v>70</v>
      </c>
      <c r="C179" s="47">
        <f>IF(A179&gt;$B$4,"",(Input!$C$12))</f>
        <v>501.07</v>
      </c>
      <c r="D179" s="48">
        <f>IF(A179&gt;=$B$4,"",(-PPMT(Input!$C$10/12,$B$4-B180,$B$4,$F$4)))</f>
        <v>360.93056513656012</v>
      </c>
      <c r="E179" s="48">
        <f>IF(A179&gt;=$B$4,"",(-IPMT(Input!$C$10/12,$B$4-B180,$B$4,$F$4)))</f>
        <v>159.79558246499775</v>
      </c>
      <c r="F179" s="47">
        <f t="shared" si="5"/>
        <v>30437.253802856718</v>
      </c>
    </row>
    <row r="180" spans="1:6" x14ac:dyDescent="0.2">
      <c r="A180" s="7">
        <v>176</v>
      </c>
      <c r="B180" s="7">
        <f t="shared" si="4"/>
        <v>69</v>
      </c>
      <c r="C180" s="47">
        <f>IF(A180&gt;$B$4,"",(Input!$C$12))</f>
        <v>501.07</v>
      </c>
      <c r="D180" s="48">
        <f>IF(A180&gt;=$B$4,"",(-PPMT(Input!$C$10/12,$B$4-B181,$B$4,$F$4)))</f>
        <v>362.82545060352714</v>
      </c>
      <c r="E180" s="48">
        <f>IF(A180&gt;=$B$4,"",(-IPMT(Input!$C$10/12,$B$4-B181,$B$4,$F$4)))</f>
        <v>157.90069699803081</v>
      </c>
      <c r="F180" s="47">
        <f t="shared" si="5"/>
        <v>30076.323237720157</v>
      </c>
    </row>
    <row r="181" spans="1:6" x14ac:dyDescent="0.2">
      <c r="A181" s="7">
        <v>177</v>
      </c>
      <c r="B181" s="7">
        <f t="shared" si="4"/>
        <v>68</v>
      </c>
      <c r="C181" s="47">
        <f>IF(A181&gt;$B$4,"",(Input!$C$12))</f>
        <v>501.07</v>
      </c>
      <c r="D181" s="48">
        <f>IF(A181&gt;=$B$4,"",(-PPMT(Input!$C$10/12,$B$4-B182,$B$4,$F$4)))</f>
        <v>364.7302842191956</v>
      </c>
      <c r="E181" s="48">
        <f>IF(A181&gt;=$B$4,"",(-IPMT(Input!$C$10/12,$B$4-B182,$B$4,$F$4)))</f>
        <v>155.99586338236227</v>
      </c>
      <c r="F181" s="47">
        <f t="shared" si="5"/>
        <v>29713.49778711663</v>
      </c>
    </row>
    <row r="182" spans="1:6" x14ac:dyDescent="0.2">
      <c r="A182" s="7">
        <v>178</v>
      </c>
      <c r="B182" s="7">
        <f t="shared" si="4"/>
        <v>67</v>
      </c>
      <c r="C182" s="47">
        <f>IF(A182&gt;$B$4,"",(Input!$C$12))</f>
        <v>501.07</v>
      </c>
      <c r="D182" s="48">
        <f>IF(A182&gt;=$B$4,"",(-PPMT(Input!$C$10/12,$B$4-B183,$B$4,$F$4)))</f>
        <v>366.64511821134641</v>
      </c>
      <c r="E182" s="48">
        <f>IF(A182&gt;=$B$4,"",(-IPMT(Input!$C$10/12,$B$4-B183,$B$4,$F$4)))</f>
        <v>154.08102939021151</v>
      </c>
      <c r="F182" s="47">
        <f t="shared" si="5"/>
        <v>29348.767502897434</v>
      </c>
    </row>
    <row r="183" spans="1:6" x14ac:dyDescent="0.2">
      <c r="A183" s="7">
        <v>179</v>
      </c>
      <c r="B183" s="7">
        <f t="shared" si="4"/>
        <v>66</v>
      </c>
      <c r="C183" s="47">
        <f>IF(A183&gt;$B$4,"",(Input!$C$12))</f>
        <v>501.07</v>
      </c>
      <c r="D183" s="48">
        <f>IF(A183&gt;=$B$4,"",(-PPMT(Input!$C$10/12,$B$4-B184,$B$4,$F$4)))</f>
        <v>368.57000508195597</v>
      </c>
      <c r="E183" s="48">
        <f>IF(A183&gt;=$B$4,"",(-IPMT(Input!$C$10/12,$B$4-B184,$B$4,$F$4)))</f>
        <v>152.15614251960196</v>
      </c>
      <c r="F183" s="47">
        <f t="shared" si="5"/>
        <v>28982.122384686088</v>
      </c>
    </row>
    <row r="184" spans="1:6" x14ac:dyDescent="0.2">
      <c r="A184" s="60">
        <v>180</v>
      </c>
      <c r="B184" s="60">
        <f t="shared" si="4"/>
        <v>65</v>
      </c>
      <c r="C184" s="58">
        <f>IF(A184&gt;$B$4,"",(Input!$C$12))</f>
        <v>501.07</v>
      </c>
      <c r="D184" s="59">
        <f>IF(A184&gt;=$B$4,"",(-PPMT(Input!$C$10/12,$B$4-B185,$B$4,$F$4)))</f>
        <v>370.5049976086363</v>
      </c>
      <c r="E184" s="59">
        <f>IF(A184&gt;=$B$4,"",(-IPMT(Input!$C$10/12,$B$4-B185,$B$4,$F$4)))</f>
        <v>150.22114999292168</v>
      </c>
      <c r="F184" s="58">
        <f t="shared" si="5"/>
        <v>28613.552379604131</v>
      </c>
    </row>
    <row r="185" spans="1:6" x14ac:dyDescent="0.2">
      <c r="A185" s="7">
        <v>181</v>
      </c>
      <c r="B185" s="7">
        <f t="shared" si="4"/>
        <v>64</v>
      </c>
      <c r="C185" s="47">
        <f>IF(A185&gt;$B$4,"",(Input!$C$12))</f>
        <v>501.07</v>
      </c>
      <c r="D185" s="48">
        <f>IF(A185&gt;=$B$4,"",(-PPMT(Input!$C$10/12,$B$4-B186,$B$4,$F$4)))</f>
        <v>372.45014884608156</v>
      </c>
      <c r="E185" s="48">
        <f>IF(A185&gt;=$B$4,"",(-IPMT(Input!$C$10/12,$B$4-B186,$B$4,$F$4)))</f>
        <v>148.27599875547634</v>
      </c>
      <c r="F185" s="47">
        <f t="shared" si="5"/>
        <v>28243.047381995493</v>
      </c>
    </row>
    <row r="186" spans="1:6" x14ac:dyDescent="0.2">
      <c r="A186" s="7">
        <v>182</v>
      </c>
      <c r="B186" s="7">
        <f t="shared" si="4"/>
        <v>63</v>
      </c>
      <c r="C186" s="47">
        <f>IF(A186&gt;$B$4,"",(Input!$C$12))</f>
        <v>501.07</v>
      </c>
      <c r="D186" s="48">
        <f>IF(A186&gt;=$B$4,"",(-PPMT(Input!$C$10/12,$B$4-B187,$B$4,$F$4)))</f>
        <v>374.40551212752354</v>
      </c>
      <c r="E186" s="48">
        <f>IF(A186&gt;=$B$4,"",(-IPMT(Input!$C$10/12,$B$4-B187,$B$4,$F$4)))</f>
        <v>146.32063547403442</v>
      </c>
      <c r="F186" s="47">
        <f t="shared" si="5"/>
        <v>27870.597233149412</v>
      </c>
    </row>
    <row r="187" spans="1:6" x14ac:dyDescent="0.2">
      <c r="A187" s="7">
        <v>183</v>
      </c>
      <c r="B187" s="7">
        <f t="shared" si="4"/>
        <v>62</v>
      </c>
      <c r="C187" s="47">
        <f>IF(A187&gt;$B$4,"",(Input!$C$12))</f>
        <v>501.07</v>
      </c>
      <c r="D187" s="48">
        <f>IF(A187&gt;=$B$4,"",(-PPMT(Input!$C$10/12,$B$4-B188,$B$4,$F$4)))</f>
        <v>376.37114106619299</v>
      </c>
      <c r="E187" s="48">
        <f>IF(A187&gt;=$B$4,"",(-IPMT(Input!$C$10/12,$B$4-B188,$B$4,$F$4)))</f>
        <v>144.35500653536491</v>
      </c>
      <c r="F187" s="47">
        <f t="shared" si="5"/>
        <v>27496.191721021889</v>
      </c>
    </row>
    <row r="188" spans="1:6" x14ac:dyDescent="0.2">
      <c r="A188" s="7">
        <v>184</v>
      </c>
      <c r="B188" s="7">
        <f t="shared" si="4"/>
        <v>61</v>
      </c>
      <c r="C188" s="47">
        <f>IF(A188&gt;$B$4,"",(Input!$C$12))</f>
        <v>501.07</v>
      </c>
      <c r="D188" s="48">
        <f>IF(A188&gt;=$B$4,"",(-PPMT(Input!$C$10/12,$B$4-B189,$B$4,$F$4)))</f>
        <v>378.34708955679054</v>
      </c>
      <c r="E188" s="48">
        <f>IF(A188&gt;=$B$4,"",(-IPMT(Input!$C$10/12,$B$4-B189,$B$4,$F$4)))</f>
        <v>142.37905804476742</v>
      </c>
      <c r="F188" s="47">
        <f t="shared" si="5"/>
        <v>27119.820579955696</v>
      </c>
    </row>
    <row r="189" spans="1:6" x14ac:dyDescent="0.2">
      <c r="A189" s="7">
        <v>185</v>
      </c>
      <c r="B189" s="7">
        <f t="shared" si="4"/>
        <v>60</v>
      </c>
      <c r="C189" s="47">
        <f>IF(A189&gt;$B$4,"",(Input!$C$12))</f>
        <v>501.07</v>
      </c>
      <c r="D189" s="48">
        <f>IF(A189&gt;=$B$4,"",(-PPMT(Input!$C$10/12,$B$4-B190,$B$4,$F$4)))</f>
        <v>380.33341177696371</v>
      </c>
      <c r="E189" s="48">
        <f>IF(A189&gt;=$B$4,"",(-IPMT(Input!$C$10/12,$B$4-B190,$B$4,$F$4)))</f>
        <v>140.39273582459427</v>
      </c>
      <c r="F189" s="47">
        <f t="shared" si="5"/>
        <v>26741.473490398905</v>
      </c>
    </row>
    <row r="190" spans="1:6" x14ac:dyDescent="0.2">
      <c r="A190" s="7">
        <v>186</v>
      </c>
      <c r="B190" s="7">
        <f t="shared" ref="B190:B253" si="6">IF(A190&gt;$B$4,"",(B189-1))</f>
        <v>59</v>
      </c>
      <c r="C190" s="47">
        <f>IF(A190&gt;$B$4,"",(Input!$C$12))</f>
        <v>501.07</v>
      </c>
      <c r="D190" s="48">
        <f>IF(A190&gt;=$B$4,"",(-PPMT(Input!$C$10/12,$B$4-B191,$B$4,$F$4)))</f>
        <v>382.33016218879271</v>
      </c>
      <c r="E190" s="48">
        <f>IF(A190&gt;=$B$4,"",(-IPMT(Input!$C$10/12,$B$4-B191,$B$4,$F$4)))</f>
        <v>138.39598541276521</v>
      </c>
      <c r="F190" s="47">
        <f t="shared" si="5"/>
        <v>26361.140078621942</v>
      </c>
    </row>
    <row r="191" spans="1:6" x14ac:dyDescent="0.2">
      <c r="A191" s="7">
        <v>187</v>
      </c>
      <c r="B191" s="7">
        <f t="shared" si="6"/>
        <v>58</v>
      </c>
      <c r="C191" s="47">
        <f>IF(A191&gt;$B$4,"",(Input!$C$12))</f>
        <v>501.07</v>
      </c>
      <c r="D191" s="48">
        <f>IF(A191&gt;=$B$4,"",(-PPMT(Input!$C$10/12,$B$4-B192,$B$4,$F$4)))</f>
        <v>384.33739554028386</v>
      </c>
      <c r="E191" s="48">
        <f>IF(A191&gt;=$B$4,"",(-IPMT(Input!$C$10/12,$B$4-B192,$B$4,$F$4)))</f>
        <v>136.38875206127406</v>
      </c>
      <c r="F191" s="47">
        <f t="shared" si="5"/>
        <v>25978.809916433151</v>
      </c>
    </row>
    <row r="192" spans="1:6" x14ac:dyDescent="0.2">
      <c r="A192" s="7">
        <v>188</v>
      </c>
      <c r="B192" s="7">
        <f t="shared" si="6"/>
        <v>57</v>
      </c>
      <c r="C192" s="47">
        <f>IF(A192&gt;$B$4,"",(Input!$C$12))</f>
        <v>501.07</v>
      </c>
      <c r="D192" s="48">
        <f>IF(A192&gt;=$B$4,"",(-PPMT(Input!$C$10/12,$B$4-B193,$B$4,$F$4)))</f>
        <v>386.35516686687032</v>
      </c>
      <c r="E192" s="48">
        <f>IF(A192&gt;=$B$4,"",(-IPMT(Input!$C$10/12,$B$4-B193,$B$4,$F$4)))</f>
        <v>134.37098073468755</v>
      </c>
      <c r="F192" s="47">
        <f t="shared" si="5"/>
        <v>25594.472520892868</v>
      </c>
    </row>
    <row r="193" spans="1:6" x14ac:dyDescent="0.2">
      <c r="A193" s="7">
        <v>189</v>
      </c>
      <c r="B193" s="7">
        <f t="shared" si="6"/>
        <v>56</v>
      </c>
      <c r="C193" s="47">
        <f>IF(A193&gt;$B$4,"",(Input!$C$12))</f>
        <v>501.07</v>
      </c>
      <c r="D193" s="48">
        <f>IF(A193&gt;=$B$4,"",(-PPMT(Input!$C$10/12,$B$4-B194,$B$4,$F$4)))</f>
        <v>388.38353149292146</v>
      </c>
      <c r="E193" s="48">
        <f>IF(A193&gt;=$B$4,"",(-IPMT(Input!$C$10/12,$B$4-B194,$B$4,$F$4)))</f>
        <v>132.34261610863649</v>
      </c>
      <c r="F193" s="47">
        <f t="shared" si="5"/>
        <v>25208.117354025999</v>
      </c>
    </row>
    <row r="194" spans="1:6" x14ac:dyDescent="0.2">
      <c r="A194" s="7">
        <v>190</v>
      </c>
      <c r="B194" s="7">
        <f t="shared" si="6"/>
        <v>55</v>
      </c>
      <c r="C194" s="47">
        <f>IF(A194&gt;$B$4,"",(Input!$C$12))</f>
        <v>501.07</v>
      </c>
      <c r="D194" s="48">
        <f>IF(A194&gt;=$B$4,"",(-PPMT(Input!$C$10/12,$B$4-B195,$B$4,$F$4)))</f>
        <v>390.42254503325927</v>
      </c>
      <c r="E194" s="48">
        <f>IF(A194&gt;=$B$4,"",(-IPMT(Input!$C$10/12,$B$4-B195,$B$4,$F$4)))</f>
        <v>130.30360256829863</v>
      </c>
      <c r="F194" s="47">
        <f t="shared" si="5"/>
        <v>24819.733822533079</v>
      </c>
    </row>
    <row r="195" spans="1:6" x14ac:dyDescent="0.2">
      <c r="A195" s="7">
        <v>191</v>
      </c>
      <c r="B195" s="7">
        <f t="shared" si="6"/>
        <v>54</v>
      </c>
      <c r="C195" s="47">
        <f>IF(A195&gt;$B$4,"",(Input!$C$12))</f>
        <v>501.07</v>
      </c>
      <c r="D195" s="48">
        <f>IF(A195&gt;=$B$4,"",(-PPMT(Input!$C$10/12,$B$4-B196,$B$4,$F$4)))</f>
        <v>392.47226339468392</v>
      </c>
      <c r="E195" s="48">
        <f>IF(A195&gt;=$B$4,"",(-IPMT(Input!$C$10/12,$B$4-B196,$B$4,$F$4)))</f>
        <v>128.25388420687401</v>
      </c>
      <c r="F195" s="47">
        <f t="shared" si="5"/>
        <v>24429.311277499819</v>
      </c>
    </row>
    <row r="196" spans="1:6" x14ac:dyDescent="0.2">
      <c r="A196" s="60">
        <v>192</v>
      </c>
      <c r="B196" s="60">
        <f t="shared" si="6"/>
        <v>53</v>
      </c>
      <c r="C196" s="58">
        <f>IF(A196&gt;$B$4,"",(Input!$C$12))</f>
        <v>501.07</v>
      </c>
      <c r="D196" s="59">
        <f>IF(A196&gt;=$B$4,"",(-PPMT(Input!$C$10/12,$B$4-B197,$B$4,$F$4)))</f>
        <v>394.53274277750597</v>
      </c>
      <c r="E196" s="59">
        <f>IF(A196&gt;=$B$4,"",(-IPMT(Input!$C$10/12,$B$4-B197,$B$4,$F$4)))</f>
        <v>126.19340482405195</v>
      </c>
      <c r="F196" s="58">
        <f t="shared" si="5"/>
        <v>24036.839014105135</v>
      </c>
    </row>
    <row r="197" spans="1:6" x14ac:dyDescent="0.2">
      <c r="A197" s="7">
        <v>193</v>
      </c>
      <c r="B197" s="7">
        <f t="shared" si="6"/>
        <v>52</v>
      </c>
      <c r="C197" s="47">
        <f>IF(A197&gt;$B$4,"",(Input!$C$12))</f>
        <v>501.07</v>
      </c>
      <c r="D197" s="48">
        <f>IF(A197&gt;=$B$4,"",(-PPMT(Input!$C$10/12,$B$4-B198,$B$4,$F$4)))</f>
        <v>396.60403967708788</v>
      </c>
      <c r="E197" s="48">
        <f>IF(A197&gt;=$B$4,"",(-IPMT(Input!$C$10/12,$B$4-B198,$B$4,$F$4)))</f>
        <v>124.12210792447007</v>
      </c>
      <c r="F197" s="47">
        <f t="shared" ref="F197:F260" si="7">IF(A197&gt;$B$4,"",F196-D196)</f>
        <v>23642.30627132763</v>
      </c>
    </row>
    <row r="198" spans="1:6" x14ac:dyDescent="0.2">
      <c r="A198" s="7">
        <v>194</v>
      </c>
      <c r="B198" s="7">
        <f t="shared" si="6"/>
        <v>51</v>
      </c>
      <c r="C198" s="47">
        <f>IF(A198&gt;$B$4,"",(Input!$C$12))</f>
        <v>501.07</v>
      </c>
      <c r="D198" s="48">
        <f>IF(A198&gt;=$B$4,"",(-PPMT(Input!$C$10/12,$B$4-B199,$B$4,$F$4)))</f>
        <v>398.68621088539254</v>
      </c>
      <c r="E198" s="48">
        <f>IF(A198&gt;=$B$4,"",(-IPMT(Input!$C$10/12,$B$4-B199,$B$4,$F$4)))</f>
        <v>122.03993671616531</v>
      </c>
      <c r="F198" s="47">
        <f t="shared" si="7"/>
        <v>23245.702231650543</v>
      </c>
    </row>
    <row r="199" spans="1:6" x14ac:dyDescent="0.2">
      <c r="A199" s="7">
        <v>195</v>
      </c>
      <c r="B199" s="7">
        <f t="shared" si="6"/>
        <v>50</v>
      </c>
      <c r="C199" s="47">
        <f>IF(A199&gt;$B$4,"",(Input!$C$12))</f>
        <v>501.07</v>
      </c>
      <c r="D199" s="48">
        <f>IF(A199&gt;=$B$4,"",(-PPMT(Input!$C$10/12,$B$4-B200,$B$4,$F$4)))</f>
        <v>400.77931349254095</v>
      </c>
      <c r="E199" s="48">
        <f>IF(A199&gt;=$B$4,"",(-IPMT(Input!$C$10/12,$B$4-B200,$B$4,$F$4)))</f>
        <v>119.946834109017</v>
      </c>
      <c r="F199" s="47">
        <f t="shared" si="7"/>
        <v>22847.01602076515</v>
      </c>
    </row>
    <row r="200" spans="1:6" x14ac:dyDescent="0.2">
      <c r="A200" s="7">
        <v>196</v>
      </c>
      <c r="B200" s="7">
        <f t="shared" si="6"/>
        <v>49</v>
      </c>
      <c r="C200" s="47">
        <f>IF(A200&gt;$B$4,"",(Input!$C$12))</f>
        <v>501.07</v>
      </c>
      <c r="D200" s="48">
        <f>IF(A200&gt;=$B$4,"",(-PPMT(Input!$C$10/12,$B$4-B201,$B$4,$F$4)))</f>
        <v>402.88340488837673</v>
      </c>
      <c r="E200" s="48">
        <f>IF(A200&gt;=$B$4,"",(-IPMT(Input!$C$10/12,$B$4-B201,$B$4,$F$4)))</f>
        <v>117.84274271318117</v>
      </c>
      <c r="F200" s="47">
        <f t="shared" si="7"/>
        <v>22446.236707272608</v>
      </c>
    </row>
    <row r="201" spans="1:6" x14ac:dyDescent="0.2">
      <c r="A201" s="7">
        <v>197</v>
      </c>
      <c r="B201" s="7">
        <f t="shared" si="6"/>
        <v>48</v>
      </c>
      <c r="C201" s="47">
        <f>IF(A201&gt;$B$4,"",(Input!$C$12))</f>
        <v>501.07</v>
      </c>
      <c r="D201" s="48">
        <f>IF(A201&gt;=$B$4,"",(-PPMT(Input!$C$10/12,$B$4-B202,$B$4,$F$4)))</f>
        <v>404.99854276404068</v>
      </c>
      <c r="E201" s="48">
        <f>IF(A201&gt;=$B$4,"",(-IPMT(Input!$C$10/12,$B$4-B202,$B$4,$F$4)))</f>
        <v>115.72760483751719</v>
      </c>
      <c r="F201" s="47">
        <f t="shared" si="7"/>
        <v>22043.353302384232</v>
      </c>
    </row>
    <row r="202" spans="1:6" x14ac:dyDescent="0.2">
      <c r="A202" s="7">
        <v>198</v>
      </c>
      <c r="B202" s="7">
        <f t="shared" si="6"/>
        <v>47</v>
      </c>
      <c r="C202" s="47">
        <f>IF(A202&gt;$B$4,"",(Input!$C$12))</f>
        <v>501.07</v>
      </c>
      <c r="D202" s="48">
        <f>IF(A202&gt;=$B$4,"",(-PPMT(Input!$C$10/12,$B$4-B203,$B$4,$F$4)))</f>
        <v>407.12478511355198</v>
      </c>
      <c r="E202" s="48">
        <f>IF(A202&gt;=$B$4,"",(-IPMT(Input!$C$10/12,$B$4-B203,$B$4,$F$4)))</f>
        <v>113.60136248800599</v>
      </c>
      <c r="F202" s="47">
        <f t="shared" si="7"/>
        <v>21638.35475962019</v>
      </c>
    </row>
    <row r="203" spans="1:6" x14ac:dyDescent="0.2">
      <c r="A203" s="7">
        <v>199</v>
      </c>
      <c r="B203" s="7">
        <f t="shared" si="6"/>
        <v>46</v>
      </c>
      <c r="C203" s="47">
        <f>IF(A203&gt;$B$4,"",(Input!$C$12))</f>
        <v>501.07</v>
      </c>
      <c r="D203" s="48">
        <f>IF(A203&gt;=$B$4,"",(-PPMT(Input!$C$10/12,$B$4-B204,$B$4,$F$4)))</f>
        <v>409.26219023539807</v>
      </c>
      <c r="E203" s="48">
        <f>IF(A203&gt;=$B$4,"",(-IPMT(Input!$C$10/12,$B$4-B204,$B$4,$F$4)))</f>
        <v>111.46395736615986</v>
      </c>
      <c r="F203" s="47">
        <f t="shared" si="7"/>
        <v>21231.229974506638</v>
      </c>
    </row>
    <row r="204" spans="1:6" x14ac:dyDescent="0.2">
      <c r="A204" s="7">
        <v>200</v>
      </c>
      <c r="B204" s="7">
        <f t="shared" si="6"/>
        <v>45</v>
      </c>
      <c r="C204" s="47">
        <f>IF(A204&gt;$B$4,"",(Input!$C$12))</f>
        <v>501.07</v>
      </c>
      <c r="D204" s="48">
        <f>IF(A204&gt;=$B$4,"",(-PPMT(Input!$C$10/12,$B$4-B205,$B$4,$F$4)))</f>
        <v>411.4108167341339</v>
      </c>
      <c r="E204" s="48">
        <f>IF(A204&gt;=$B$4,"",(-IPMT(Input!$C$10/12,$B$4-B205,$B$4,$F$4)))</f>
        <v>109.31533086742402</v>
      </c>
      <c r="F204" s="47">
        <f t="shared" si="7"/>
        <v>20821.967784271241</v>
      </c>
    </row>
    <row r="205" spans="1:6" x14ac:dyDescent="0.2">
      <c r="A205" s="7">
        <v>201</v>
      </c>
      <c r="B205" s="7">
        <f t="shared" si="6"/>
        <v>44</v>
      </c>
      <c r="C205" s="47">
        <f>IF(A205&gt;$B$4,"",(Input!$C$12))</f>
        <v>501.07</v>
      </c>
      <c r="D205" s="48">
        <f>IF(A205&gt;=$B$4,"",(-PPMT(Input!$C$10/12,$B$4-B206,$B$4,$F$4)))</f>
        <v>413.57072352198816</v>
      </c>
      <c r="E205" s="48">
        <f>IF(A205&gt;=$B$4,"",(-IPMT(Input!$C$10/12,$B$4-B206,$B$4,$F$4)))</f>
        <v>107.1554240795698</v>
      </c>
      <c r="F205" s="47">
        <f t="shared" si="7"/>
        <v>20410.556967537108</v>
      </c>
    </row>
    <row r="206" spans="1:6" x14ac:dyDescent="0.2">
      <c r="A206" s="7">
        <v>202</v>
      </c>
      <c r="B206" s="7">
        <f t="shared" si="6"/>
        <v>43</v>
      </c>
      <c r="C206" s="47">
        <f>IF(A206&gt;$B$4,"",(Input!$C$12))</f>
        <v>501.07</v>
      </c>
      <c r="D206" s="48">
        <f>IF(A206&gt;=$B$4,"",(-PPMT(Input!$C$10/12,$B$4-B207,$B$4,$F$4)))</f>
        <v>415.74196982047857</v>
      </c>
      <c r="E206" s="48">
        <f>IF(A206&gt;=$B$4,"",(-IPMT(Input!$C$10/12,$B$4-B207,$B$4,$F$4)))</f>
        <v>104.98417778107937</v>
      </c>
      <c r="F206" s="47">
        <f t="shared" si="7"/>
        <v>19996.986244015119</v>
      </c>
    </row>
    <row r="207" spans="1:6" x14ac:dyDescent="0.2">
      <c r="A207" s="7">
        <v>203</v>
      </c>
      <c r="B207" s="7">
        <f t="shared" si="6"/>
        <v>42</v>
      </c>
      <c r="C207" s="47">
        <f>IF(A207&gt;$B$4,"",(Input!$C$12))</f>
        <v>501.07</v>
      </c>
      <c r="D207" s="48">
        <f>IF(A207&gt;=$B$4,"",(-PPMT(Input!$C$10/12,$B$4-B208,$B$4,$F$4)))</f>
        <v>417.9246151620361</v>
      </c>
      <c r="E207" s="48">
        <f>IF(A207&gt;=$B$4,"",(-IPMT(Input!$C$10/12,$B$4-B208,$B$4,$F$4)))</f>
        <v>102.80153243952182</v>
      </c>
      <c r="F207" s="47">
        <f t="shared" si="7"/>
        <v>19581.24427419464</v>
      </c>
    </row>
    <row r="208" spans="1:6" x14ac:dyDescent="0.2">
      <c r="A208" s="60">
        <v>204</v>
      </c>
      <c r="B208" s="60">
        <f t="shared" si="6"/>
        <v>41</v>
      </c>
      <c r="C208" s="58">
        <f>IF(A208&gt;$B$4,"",(Input!$C$12))</f>
        <v>501.07</v>
      </c>
      <c r="D208" s="59">
        <f>IF(A208&gt;=$B$4,"",(-PPMT(Input!$C$10/12,$B$4-B209,$B$4,$F$4)))</f>
        <v>420.11871939163672</v>
      </c>
      <c r="E208" s="59">
        <f>IF(A208&gt;=$B$4,"",(-IPMT(Input!$C$10/12,$B$4-B209,$B$4,$F$4)))</f>
        <v>100.60742820992115</v>
      </c>
      <c r="F208" s="58">
        <f t="shared" si="7"/>
        <v>19163.319659032604</v>
      </c>
    </row>
    <row r="209" spans="1:6" x14ac:dyDescent="0.2">
      <c r="A209" s="7">
        <v>205</v>
      </c>
      <c r="B209" s="7">
        <f t="shared" si="6"/>
        <v>40</v>
      </c>
      <c r="C209" s="47">
        <f>IF(A209&gt;$B$4,"",(Input!$C$12))</f>
        <v>501.07</v>
      </c>
      <c r="D209" s="48">
        <f>IF(A209&gt;=$B$4,"",(-PPMT(Input!$C$10/12,$B$4-B210,$B$4,$F$4)))</f>
        <v>422.32434266844285</v>
      </c>
      <c r="E209" s="48">
        <f>IF(A209&gt;=$B$4,"",(-IPMT(Input!$C$10/12,$B$4-B210,$B$4,$F$4)))</f>
        <v>98.401804933115059</v>
      </c>
      <c r="F209" s="47">
        <f t="shared" si="7"/>
        <v>18743.200939640967</v>
      </c>
    </row>
    <row r="210" spans="1:6" x14ac:dyDescent="0.2">
      <c r="A210" s="7">
        <v>206</v>
      </c>
      <c r="B210" s="7">
        <f t="shared" si="6"/>
        <v>39</v>
      </c>
      <c r="C210" s="47">
        <f>IF(A210&gt;$B$4,"",(Input!$C$12))</f>
        <v>501.07</v>
      </c>
      <c r="D210" s="48">
        <f>IF(A210&gt;=$B$4,"",(-PPMT(Input!$C$10/12,$B$4-B211,$B$4,$F$4)))</f>
        <v>424.54154546745218</v>
      </c>
      <c r="E210" s="48">
        <f>IF(A210&gt;=$B$4,"",(-IPMT(Input!$C$10/12,$B$4-B211,$B$4,$F$4)))</f>
        <v>96.184602134105745</v>
      </c>
      <c r="F210" s="47">
        <f t="shared" si="7"/>
        <v>18320.876596972525</v>
      </c>
    </row>
    <row r="211" spans="1:6" x14ac:dyDescent="0.2">
      <c r="A211" s="7">
        <v>207</v>
      </c>
      <c r="B211" s="7">
        <f t="shared" si="6"/>
        <v>38</v>
      </c>
      <c r="C211" s="47">
        <f>IF(A211&gt;$B$4,"",(Input!$C$12))</f>
        <v>501.07</v>
      </c>
      <c r="D211" s="48">
        <f>IF(A211&gt;=$B$4,"",(-PPMT(Input!$C$10/12,$B$4-B212,$B$4,$F$4)))</f>
        <v>426.77038858115628</v>
      </c>
      <c r="E211" s="48">
        <f>IF(A211&gt;=$B$4,"",(-IPMT(Input!$C$10/12,$B$4-B212,$B$4,$F$4)))</f>
        <v>93.955759020401601</v>
      </c>
      <c r="F211" s="47">
        <f t="shared" si="7"/>
        <v>17896.335051505073</v>
      </c>
    </row>
    <row r="212" spans="1:6" x14ac:dyDescent="0.2">
      <c r="A212" s="7">
        <v>208</v>
      </c>
      <c r="B212" s="7">
        <f t="shared" si="6"/>
        <v>37</v>
      </c>
      <c r="C212" s="47">
        <f>IF(A212&gt;$B$4,"",(Input!$C$12))</f>
        <v>501.07</v>
      </c>
      <c r="D212" s="48">
        <f>IF(A212&gt;=$B$4,"",(-PPMT(Input!$C$10/12,$B$4-B213,$B$4,$F$4)))</f>
        <v>429.01093312120742</v>
      </c>
      <c r="E212" s="48">
        <f>IF(A212&gt;=$B$4,"",(-IPMT(Input!$C$10/12,$B$4-B213,$B$4,$F$4)))</f>
        <v>91.715214480350525</v>
      </c>
      <c r="F212" s="47">
        <f t="shared" si="7"/>
        <v>17469.564662923916</v>
      </c>
    </row>
    <row r="213" spans="1:6" x14ac:dyDescent="0.2">
      <c r="A213" s="7">
        <v>209</v>
      </c>
      <c r="B213" s="7">
        <f t="shared" si="6"/>
        <v>36</v>
      </c>
      <c r="C213" s="47">
        <f>IF(A213&gt;$B$4,"",(Input!$C$12))</f>
        <v>501.07</v>
      </c>
      <c r="D213" s="48">
        <f>IF(A213&gt;=$B$4,"",(-PPMT(Input!$C$10/12,$B$4-B214,$B$4,$F$4)))</f>
        <v>431.26324052009375</v>
      </c>
      <c r="E213" s="48">
        <f>IF(A213&gt;=$B$4,"",(-IPMT(Input!$C$10/12,$B$4-B214,$B$4,$F$4)))</f>
        <v>89.462907081464209</v>
      </c>
      <c r="F213" s="47">
        <f t="shared" si="7"/>
        <v>17040.553729802708</v>
      </c>
    </row>
    <row r="214" spans="1:6" x14ac:dyDescent="0.2">
      <c r="A214" s="7">
        <v>210</v>
      </c>
      <c r="B214" s="7">
        <f t="shared" si="6"/>
        <v>35</v>
      </c>
      <c r="C214" s="47">
        <f>IF(A214&gt;$B$4,"",(Input!$C$12))</f>
        <v>501.07</v>
      </c>
      <c r="D214" s="48">
        <f>IF(A214&gt;=$B$4,"",(-PPMT(Input!$C$10/12,$B$4-B215,$B$4,$F$4)))</f>
        <v>433.52737253282419</v>
      </c>
      <c r="E214" s="48">
        <f>IF(A214&gt;=$B$4,"",(-IPMT(Input!$C$10/12,$B$4-B215,$B$4,$F$4)))</f>
        <v>87.198775068733696</v>
      </c>
      <c r="F214" s="47">
        <f t="shared" si="7"/>
        <v>16609.290489282615</v>
      </c>
    </row>
    <row r="215" spans="1:6" x14ac:dyDescent="0.2">
      <c r="A215" s="7">
        <v>211</v>
      </c>
      <c r="B215" s="7">
        <f t="shared" si="6"/>
        <v>34</v>
      </c>
      <c r="C215" s="47">
        <f>IF(A215&gt;$B$4,"",(Input!$C$12))</f>
        <v>501.07</v>
      </c>
      <c r="D215" s="48">
        <f>IF(A215&gt;=$B$4,"",(-PPMT(Input!$C$10/12,$B$4-B216,$B$4,$F$4)))</f>
        <v>435.80339123862154</v>
      </c>
      <c r="E215" s="48">
        <f>IF(A215&gt;=$B$4,"",(-IPMT(Input!$C$10/12,$B$4-B216,$B$4,$F$4)))</f>
        <v>84.922756362936383</v>
      </c>
      <c r="F215" s="47">
        <f t="shared" si="7"/>
        <v>16175.763116749791</v>
      </c>
    </row>
    <row r="216" spans="1:6" x14ac:dyDescent="0.2">
      <c r="A216" s="7">
        <v>212</v>
      </c>
      <c r="B216" s="7">
        <f t="shared" si="6"/>
        <v>33</v>
      </c>
      <c r="C216" s="47">
        <f>IF(A216&gt;$B$4,"",(Input!$C$12))</f>
        <v>501.07</v>
      </c>
      <c r="D216" s="48">
        <f>IF(A216&gt;=$B$4,"",(-PPMT(Input!$C$10/12,$B$4-B217,$B$4,$F$4)))</f>
        <v>438.09135904262428</v>
      </c>
      <c r="E216" s="48">
        <f>IF(A216&gt;=$B$4,"",(-IPMT(Input!$C$10/12,$B$4-B217,$B$4,$F$4)))</f>
        <v>82.634788558933622</v>
      </c>
      <c r="F216" s="47">
        <f t="shared" si="7"/>
        <v>15739.959725511169</v>
      </c>
    </row>
    <row r="217" spans="1:6" x14ac:dyDescent="0.2">
      <c r="A217" s="7">
        <v>213</v>
      </c>
      <c r="B217" s="7">
        <f t="shared" si="6"/>
        <v>32</v>
      </c>
      <c r="C217" s="47">
        <f>IF(A217&gt;$B$4,"",(Input!$C$12))</f>
        <v>501.07</v>
      </c>
      <c r="D217" s="48">
        <f>IF(A217&gt;=$B$4,"",(-PPMT(Input!$C$10/12,$B$4-B218,$B$4,$F$4)))</f>
        <v>440.39133867759813</v>
      </c>
      <c r="E217" s="48">
        <f>IF(A217&gt;=$B$4,"",(-IPMT(Input!$C$10/12,$B$4-B218,$B$4,$F$4)))</f>
        <v>80.334808923959855</v>
      </c>
      <c r="F217" s="47">
        <f t="shared" si="7"/>
        <v>15301.868366468545</v>
      </c>
    </row>
    <row r="218" spans="1:6" x14ac:dyDescent="0.2">
      <c r="A218" s="7">
        <v>214</v>
      </c>
      <c r="B218" s="7">
        <f t="shared" si="6"/>
        <v>31</v>
      </c>
      <c r="C218" s="47">
        <f>IF(A218&gt;$B$4,"",(Input!$C$12))</f>
        <v>501.07</v>
      </c>
      <c r="D218" s="48">
        <f>IF(A218&gt;=$B$4,"",(-PPMT(Input!$C$10/12,$B$4-B219,$B$4,$F$4)))</f>
        <v>442.70339320565546</v>
      </c>
      <c r="E218" s="48">
        <f>IF(A218&gt;=$B$4,"",(-IPMT(Input!$C$10/12,$B$4-B219,$B$4,$F$4)))</f>
        <v>78.022754395902453</v>
      </c>
      <c r="F218" s="47">
        <f t="shared" si="7"/>
        <v>14861.477027790947</v>
      </c>
    </row>
    <row r="219" spans="1:6" x14ac:dyDescent="0.2">
      <c r="A219" s="7">
        <v>215</v>
      </c>
      <c r="B219" s="7">
        <f t="shared" si="6"/>
        <v>30</v>
      </c>
      <c r="C219" s="47">
        <f>IF(A219&gt;$B$4,"",(Input!$C$12))</f>
        <v>501.07</v>
      </c>
      <c r="D219" s="48">
        <f>IF(A219&gt;=$B$4,"",(-PPMT(Input!$C$10/12,$B$4-B220,$B$4,$F$4)))</f>
        <v>445.02758601998516</v>
      </c>
      <c r="E219" s="48">
        <f>IF(A219&gt;=$B$4,"",(-IPMT(Input!$C$10/12,$B$4-B220,$B$4,$F$4)))</f>
        <v>75.698561581572775</v>
      </c>
      <c r="F219" s="47">
        <f t="shared" si="7"/>
        <v>14418.773634585292</v>
      </c>
    </row>
    <row r="220" spans="1:6" x14ac:dyDescent="0.2">
      <c r="A220" s="60">
        <v>216</v>
      </c>
      <c r="B220" s="60">
        <f t="shared" si="6"/>
        <v>29</v>
      </c>
      <c r="C220" s="58">
        <f>IF(A220&gt;$B$4,"",(Input!$C$12))</f>
        <v>501.07</v>
      </c>
      <c r="D220" s="59">
        <f>IF(A220&gt;=$B$4,"",(-PPMT(Input!$C$10/12,$B$4-B221,$B$4,$F$4)))</f>
        <v>447.3639808465901</v>
      </c>
      <c r="E220" s="59">
        <f>IF(A220&gt;=$B$4,"",(-IPMT(Input!$C$10/12,$B$4-B221,$B$4,$F$4)))</f>
        <v>73.362166754967859</v>
      </c>
      <c r="F220" s="58">
        <f t="shared" si="7"/>
        <v>13973.746048565306</v>
      </c>
    </row>
    <row r="221" spans="1:6" x14ac:dyDescent="0.2">
      <c r="A221" s="7">
        <v>217</v>
      </c>
      <c r="B221" s="7">
        <f t="shared" si="6"/>
        <v>28</v>
      </c>
      <c r="C221" s="47">
        <f>IF(A221&gt;$B$4,"",(Input!$C$12))</f>
        <v>501.07</v>
      </c>
      <c r="D221" s="48">
        <f>IF(A221&gt;=$B$4,"",(-PPMT(Input!$C$10/12,$B$4-B222,$B$4,$F$4)))</f>
        <v>449.71264174603476</v>
      </c>
      <c r="E221" s="48">
        <f>IF(A221&gt;=$B$4,"",(-IPMT(Input!$C$10/12,$B$4-B222,$B$4,$F$4)))</f>
        <v>71.013505855523235</v>
      </c>
      <c r="F221" s="47">
        <f t="shared" si="7"/>
        <v>13526.382067718716</v>
      </c>
    </row>
    <row r="222" spans="1:6" x14ac:dyDescent="0.2">
      <c r="A222" s="7">
        <v>218</v>
      </c>
      <c r="B222" s="7">
        <f t="shared" si="6"/>
        <v>27</v>
      </c>
      <c r="C222" s="47">
        <f>IF(A222&gt;$B$4,"",(Input!$C$12))</f>
        <v>501.07</v>
      </c>
      <c r="D222" s="48">
        <f>IF(A222&gt;=$B$4,"",(-PPMT(Input!$C$10/12,$B$4-B223,$B$4,$F$4)))</f>
        <v>452.07363311520135</v>
      </c>
      <c r="E222" s="48">
        <f>IF(A222&gt;=$B$4,"",(-IPMT(Input!$C$10/12,$B$4-B223,$B$4,$F$4)))</f>
        <v>68.652514486356566</v>
      </c>
      <c r="F222" s="47">
        <f t="shared" si="7"/>
        <v>13076.669425972681</v>
      </c>
    </row>
    <row r="223" spans="1:6" x14ac:dyDescent="0.2">
      <c r="A223" s="7">
        <v>219</v>
      </c>
      <c r="B223" s="7">
        <f t="shared" si="6"/>
        <v>26</v>
      </c>
      <c r="C223" s="47">
        <f>IF(A223&gt;$B$4,"",(Input!$C$12))</f>
        <v>501.07</v>
      </c>
      <c r="D223" s="48">
        <f>IF(A223&gt;=$B$4,"",(-PPMT(Input!$C$10/12,$B$4-B224,$B$4,$F$4)))</f>
        <v>454.44701968905616</v>
      </c>
      <c r="E223" s="48">
        <f>IF(A223&gt;=$B$4,"",(-IPMT(Input!$C$10/12,$B$4-B224,$B$4,$F$4)))</f>
        <v>66.279127912501764</v>
      </c>
      <c r="F223" s="47">
        <f t="shared" si="7"/>
        <v>12624.595792857479</v>
      </c>
    </row>
    <row r="224" spans="1:6" x14ac:dyDescent="0.2">
      <c r="A224" s="7">
        <v>220</v>
      </c>
      <c r="B224" s="7">
        <f t="shared" si="6"/>
        <v>25</v>
      </c>
      <c r="C224" s="47">
        <f>IF(A224&gt;$B$4,"",(Input!$C$12))</f>
        <v>501.07</v>
      </c>
      <c r="D224" s="48">
        <f>IF(A224&gt;=$B$4,"",(-PPMT(Input!$C$10/12,$B$4-B225,$B$4,$F$4)))</f>
        <v>456.83286654242374</v>
      </c>
      <c r="E224" s="48">
        <f>IF(A224&gt;=$B$4,"",(-IPMT(Input!$C$10/12,$B$4-B225,$B$4,$F$4)))</f>
        <v>63.893281059134218</v>
      </c>
      <c r="F224" s="47">
        <f t="shared" si="7"/>
        <v>12170.148773168423</v>
      </c>
    </row>
    <row r="225" spans="1:6" x14ac:dyDescent="0.2">
      <c r="A225" s="7">
        <v>221</v>
      </c>
      <c r="B225" s="7">
        <f t="shared" si="6"/>
        <v>24</v>
      </c>
      <c r="C225" s="47">
        <f>IF(A225&gt;$B$4,"",(Input!$C$12))</f>
        <v>501.07</v>
      </c>
      <c r="D225" s="48">
        <f>IF(A225&gt;=$B$4,"",(-PPMT(Input!$C$10/12,$B$4-B226,$B$4,$F$4)))</f>
        <v>459.23123909177144</v>
      </c>
      <c r="E225" s="48">
        <f>IF(A225&gt;=$B$4,"",(-IPMT(Input!$C$10/12,$B$4-B226,$B$4,$F$4)))</f>
        <v>61.494908509786491</v>
      </c>
      <c r="F225" s="47">
        <f t="shared" si="7"/>
        <v>11713.315906626</v>
      </c>
    </row>
    <row r="226" spans="1:6" x14ac:dyDescent="0.2">
      <c r="A226" s="7">
        <v>222</v>
      </c>
      <c r="B226" s="7">
        <f t="shared" si="6"/>
        <v>23</v>
      </c>
      <c r="C226" s="47">
        <f>IF(A226&gt;$B$4,"",(Input!$C$12))</f>
        <v>501.07</v>
      </c>
      <c r="D226" s="48">
        <f>IF(A226&gt;=$B$4,"",(-PPMT(Input!$C$10/12,$B$4-B227,$B$4,$F$4)))</f>
        <v>461.64220309700329</v>
      </c>
      <c r="E226" s="48">
        <f>IF(A226&gt;=$B$4,"",(-IPMT(Input!$C$10/12,$B$4-B227,$B$4,$F$4)))</f>
        <v>59.083944504554694</v>
      </c>
      <c r="F226" s="47">
        <f t="shared" si="7"/>
        <v>11254.084667534227</v>
      </c>
    </row>
    <row r="227" spans="1:6" x14ac:dyDescent="0.2">
      <c r="A227" s="7">
        <v>223</v>
      </c>
      <c r="B227" s="7">
        <f t="shared" si="6"/>
        <v>22</v>
      </c>
      <c r="C227" s="47">
        <f>IF(A227&gt;$B$4,"",(Input!$C$12))</f>
        <v>501.07</v>
      </c>
      <c r="D227" s="48">
        <f>IF(A227&gt;=$B$4,"",(-PPMT(Input!$C$10/12,$B$4-B228,$B$4,$F$4)))</f>
        <v>464.0658246632625</v>
      </c>
      <c r="E227" s="48">
        <f>IF(A227&gt;=$B$4,"",(-IPMT(Input!$C$10/12,$B$4-B228,$B$4,$F$4)))</f>
        <v>56.660322938295423</v>
      </c>
      <c r="F227" s="47">
        <f t="shared" si="7"/>
        <v>10792.442464437225</v>
      </c>
    </row>
    <row r="228" spans="1:6" x14ac:dyDescent="0.2">
      <c r="A228" s="7">
        <v>224</v>
      </c>
      <c r="B228" s="7">
        <f t="shared" si="6"/>
        <v>21</v>
      </c>
      <c r="C228" s="47">
        <f>IF(A228&gt;$B$4,"",(Input!$C$12))</f>
        <v>501.07</v>
      </c>
      <c r="D228" s="48">
        <f>IF(A228&gt;=$B$4,"",(-PPMT(Input!$C$10/12,$B$4-B229,$B$4,$F$4)))</f>
        <v>466.50217024274468</v>
      </c>
      <c r="E228" s="48">
        <f>IF(A228&gt;=$B$4,"",(-IPMT(Input!$C$10/12,$B$4-B229,$B$4,$F$4)))</f>
        <v>54.223977358813286</v>
      </c>
      <c r="F228" s="47">
        <f t="shared" si="7"/>
        <v>10328.376639773962</v>
      </c>
    </row>
    <row r="229" spans="1:6" x14ac:dyDescent="0.2">
      <c r="A229" s="7">
        <v>225</v>
      </c>
      <c r="B229" s="7">
        <f t="shared" si="6"/>
        <v>20</v>
      </c>
      <c r="C229" s="47">
        <f>IF(A229&gt;$B$4,"",(Input!$C$12))</f>
        <v>501.07</v>
      </c>
      <c r="D229" s="48">
        <f>IF(A229&gt;=$B$4,"",(-PPMT(Input!$C$10/12,$B$4-B230,$B$4,$F$4)))</f>
        <v>468.95130663651901</v>
      </c>
      <c r="E229" s="48">
        <f>IF(A229&gt;=$B$4,"",(-IPMT(Input!$C$10/12,$B$4-B230,$B$4,$F$4)))</f>
        <v>51.774840965038898</v>
      </c>
      <c r="F229" s="47">
        <f t="shared" si="7"/>
        <v>9861.874469531218</v>
      </c>
    </row>
    <row r="230" spans="1:6" x14ac:dyDescent="0.2">
      <c r="A230" s="7">
        <v>226</v>
      </c>
      <c r="B230" s="7">
        <f t="shared" si="6"/>
        <v>19</v>
      </c>
      <c r="C230" s="47">
        <f>IF(A230&gt;$B$4,"",(Input!$C$12))</f>
        <v>501.07</v>
      </c>
      <c r="D230" s="48">
        <f>IF(A230&gt;=$B$4,"",(-PPMT(Input!$C$10/12,$B$4-B231,$B$4,$F$4)))</f>
        <v>471.41330099636076</v>
      </c>
      <c r="E230" s="48">
        <f>IF(A230&gt;=$B$4,"",(-IPMT(Input!$C$10/12,$B$4-B231,$B$4,$F$4)))</f>
        <v>49.312846605197159</v>
      </c>
      <c r="F230" s="47">
        <f t="shared" si="7"/>
        <v>9392.9231628946982</v>
      </c>
    </row>
    <row r="231" spans="1:6" x14ac:dyDescent="0.2">
      <c r="A231" s="7">
        <v>227</v>
      </c>
      <c r="B231" s="7">
        <f t="shared" si="6"/>
        <v>18</v>
      </c>
      <c r="C231" s="47">
        <f>IF(A231&gt;$B$4,"",(Input!$C$12))</f>
        <v>501.07</v>
      </c>
      <c r="D231" s="48">
        <f>IF(A231&gt;=$B$4,"",(-PPMT(Input!$C$10/12,$B$4-B232,$B$4,$F$4)))</f>
        <v>473.88822082659169</v>
      </c>
      <c r="E231" s="48">
        <f>IF(A231&gt;=$B$4,"",(-IPMT(Input!$C$10/12,$B$4-B232,$B$4,$F$4)))</f>
        <v>46.837926774966277</v>
      </c>
      <c r="F231" s="47">
        <f t="shared" si="7"/>
        <v>8921.5098618983375</v>
      </c>
    </row>
    <row r="232" spans="1:6" x14ac:dyDescent="0.2">
      <c r="A232" s="60">
        <v>228</v>
      </c>
      <c r="B232" s="60">
        <f t="shared" si="6"/>
        <v>17</v>
      </c>
      <c r="C232" s="58">
        <f>IF(A232&gt;$B$4,"",(Input!$C$12))</f>
        <v>501.07</v>
      </c>
      <c r="D232" s="59">
        <f>IF(A232&gt;=$B$4,"",(-PPMT(Input!$C$10/12,$B$4-B233,$B$4,$F$4)))</f>
        <v>476.37613398593129</v>
      </c>
      <c r="E232" s="59">
        <f>IF(A232&gt;=$B$4,"",(-IPMT(Input!$C$10/12,$B$4-B233,$B$4,$F$4)))</f>
        <v>44.350013615626658</v>
      </c>
      <c r="F232" s="58">
        <f t="shared" si="7"/>
        <v>8447.6216410717461</v>
      </c>
    </row>
    <row r="233" spans="1:6" x14ac:dyDescent="0.2">
      <c r="A233" s="7">
        <v>229</v>
      </c>
      <c r="B233" s="7">
        <f t="shared" si="6"/>
        <v>16</v>
      </c>
      <c r="C233" s="47">
        <f>IF(A233&gt;$B$4,"",(Input!$C$12))</f>
        <v>501.07</v>
      </c>
      <c r="D233" s="48">
        <f>IF(A233&gt;=$B$4,"",(-PPMT(Input!$C$10/12,$B$4-B234,$B$4,$F$4)))</f>
        <v>478.87710868935744</v>
      </c>
      <c r="E233" s="48">
        <f>IF(A233&gt;=$B$4,"",(-IPMT(Input!$C$10/12,$B$4-B234,$B$4,$F$4)))</f>
        <v>41.849038912200527</v>
      </c>
      <c r="F233" s="47">
        <f t="shared" si="7"/>
        <v>7971.245507085815</v>
      </c>
    </row>
    <row r="234" spans="1:6" x14ac:dyDescent="0.2">
      <c r="A234" s="7">
        <v>230</v>
      </c>
      <c r="B234" s="7">
        <f t="shared" si="6"/>
        <v>15</v>
      </c>
      <c r="C234" s="47">
        <f>IF(A234&gt;$B$4,"",(Input!$C$12))</f>
        <v>501.07</v>
      </c>
      <c r="D234" s="48">
        <f>IF(A234&gt;=$B$4,"",(-PPMT(Input!$C$10/12,$B$4-B235,$B$4,$F$4)))</f>
        <v>481.39121350997652</v>
      </c>
      <c r="E234" s="48">
        <f>IF(A234&gt;=$B$4,"",(-IPMT(Input!$C$10/12,$B$4-B235,$B$4,$F$4)))</f>
        <v>39.334934091581403</v>
      </c>
      <c r="F234" s="47">
        <f t="shared" si="7"/>
        <v>7492.3683983964575</v>
      </c>
    </row>
    <row r="235" spans="1:6" x14ac:dyDescent="0.2">
      <c r="A235" s="7">
        <v>231</v>
      </c>
      <c r="B235" s="7">
        <f t="shared" si="6"/>
        <v>14</v>
      </c>
      <c r="C235" s="47">
        <f>IF(A235&gt;$B$4,"",(Input!$C$12))</f>
        <v>501.07</v>
      </c>
      <c r="D235" s="48">
        <f>IF(A235&gt;=$B$4,"",(-PPMT(Input!$C$10/12,$B$4-B236,$B$4,$F$4)))</f>
        <v>483.91851738090395</v>
      </c>
      <c r="E235" s="48">
        <f>IF(A235&gt;=$B$4,"",(-IPMT(Input!$C$10/12,$B$4-B236,$B$4,$F$4)))</f>
        <v>36.807630220654019</v>
      </c>
      <c r="F235" s="47">
        <f t="shared" si="7"/>
        <v>7010.9771848864812</v>
      </c>
    </row>
    <row r="236" spans="1:6" x14ac:dyDescent="0.2">
      <c r="A236" s="7">
        <v>232</v>
      </c>
      <c r="B236" s="7">
        <f t="shared" si="6"/>
        <v>13</v>
      </c>
      <c r="C236" s="47">
        <f>IF(A236&gt;$B$4,"",(Input!$C$12))</f>
        <v>501.07</v>
      </c>
      <c r="D236" s="48">
        <f>IF(A236&gt;=$B$4,"",(-PPMT(Input!$C$10/12,$B$4-B237,$B$4,$F$4)))</f>
        <v>486.45908959715365</v>
      </c>
      <c r="E236" s="48">
        <f>IF(A236&gt;=$B$4,"",(-IPMT(Input!$C$10/12,$B$4-B237,$B$4,$F$4)))</f>
        <v>34.267058004404277</v>
      </c>
      <c r="F236" s="47">
        <f t="shared" si="7"/>
        <v>6527.0586675055774</v>
      </c>
    </row>
    <row r="237" spans="1:6" x14ac:dyDescent="0.2">
      <c r="A237" s="7">
        <v>233</v>
      </c>
      <c r="B237" s="7">
        <f t="shared" si="6"/>
        <v>12</v>
      </c>
      <c r="C237" s="47">
        <f>IF(A237&gt;$B$4,"",(Input!$C$12))</f>
        <v>501.07</v>
      </c>
      <c r="D237" s="48">
        <f>IF(A237&gt;=$B$4,"",(-PPMT(Input!$C$10/12,$B$4-B238,$B$4,$F$4)))</f>
        <v>489.01299981753863</v>
      </c>
      <c r="E237" s="48">
        <f>IF(A237&gt;=$B$4,"",(-IPMT(Input!$C$10/12,$B$4-B238,$B$4,$F$4)))</f>
        <v>31.713147784019213</v>
      </c>
      <c r="F237" s="47">
        <f t="shared" si="7"/>
        <v>6040.5995779084242</v>
      </c>
    </row>
    <row r="238" spans="1:6" x14ac:dyDescent="0.2">
      <c r="A238" s="7">
        <v>234</v>
      </c>
      <c r="B238" s="7">
        <f t="shared" si="6"/>
        <v>11</v>
      </c>
      <c r="C238" s="47">
        <f>IF(A238&gt;$B$4,"",(Input!$C$12))</f>
        <v>501.07</v>
      </c>
      <c r="D238" s="48">
        <f>IF(A238&gt;=$B$4,"",(-PPMT(Input!$C$10/12,$B$4-B239,$B$4,$F$4)))</f>
        <v>491.58031806658079</v>
      </c>
      <c r="E238" s="48">
        <f>IF(A238&gt;=$B$4,"",(-IPMT(Input!$C$10/12,$B$4-B239,$B$4,$F$4)))</f>
        <v>29.145829534977146</v>
      </c>
      <c r="F238" s="47">
        <f t="shared" si="7"/>
        <v>5551.5865780908853</v>
      </c>
    </row>
    <row r="239" spans="1:6" x14ac:dyDescent="0.2">
      <c r="A239" s="7">
        <v>235</v>
      </c>
      <c r="B239" s="7">
        <f t="shared" si="6"/>
        <v>10</v>
      </c>
      <c r="C239" s="47">
        <f>IF(A239&gt;$B$4,"",(Input!$C$12))</f>
        <v>501.07</v>
      </c>
      <c r="D239" s="48">
        <f>IF(A239&gt;=$B$4,"",(-PPMT(Input!$C$10/12,$B$4-B240,$B$4,$F$4)))</f>
        <v>494.16111473643036</v>
      </c>
      <c r="E239" s="48">
        <f>IF(A239&gt;=$B$4,"",(-IPMT(Input!$C$10/12,$B$4-B240,$B$4,$F$4)))</f>
        <v>26.565032865127595</v>
      </c>
      <c r="F239" s="47">
        <f t="shared" si="7"/>
        <v>5060.0062600243045</v>
      </c>
    </row>
    <row r="240" spans="1:6" x14ac:dyDescent="0.2">
      <c r="A240" s="7">
        <v>236</v>
      </c>
      <c r="B240" s="7">
        <f t="shared" si="6"/>
        <v>9</v>
      </c>
      <c r="C240" s="47">
        <f>IF(A240&gt;$B$4,"",(Input!$C$12))</f>
        <v>501.07</v>
      </c>
      <c r="D240" s="48">
        <f>IF(A240&gt;=$B$4,"",(-PPMT(Input!$C$10/12,$B$4-B241,$B$4,$F$4)))</f>
        <v>496.75546058879655</v>
      </c>
      <c r="E240" s="48">
        <f>IF(A240&gt;=$B$4,"",(-IPMT(Input!$C$10/12,$B$4-B241,$B$4,$F$4)))</f>
        <v>23.970687012761339</v>
      </c>
      <c r="F240" s="47">
        <f t="shared" si="7"/>
        <v>4565.8451452878744</v>
      </c>
    </row>
    <row r="241" spans="1:6" x14ac:dyDescent="0.2">
      <c r="A241" s="7">
        <v>237</v>
      </c>
      <c r="B241" s="7">
        <f t="shared" si="6"/>
        <v>8</v>
      </c>
      <c r="C241" s="47">
        <f>IF(A241&gt;$B$4,"",(Input!$C$12))</f>
        <v>501.07</v>
      </c>
      <c r="D241" s="48">
        <f>IF(A241&gt;=$B$4,"",(-PPMT(Input!$C$10/12,$B$4-B242,$B$4,$F$4)))</f>
        <v>499.36342675688775</v>
      </c>
      <c r="E241" s="48">
        <f>IF(A241&gt;=$B$4,"",(-IPMT(Input!$C$10/12,$B$4-B242,$B$4,$F$4)))</f>
        <v>21.362720844670154</v>
      </c>
      <c r="F241" s="47">
        <f t="shared" si="7"/>
        <v>4069.0896846990777</v>
      </c>
    </row>
    <row r="242" spans="1:6" x14ac:dyDescent="0.2">
      <c r="A242" s="7">
        <v>238</v>
      </c>
      <c r="B242" s="7">
        <f t="shared" si="6"/>
        <v>7</v>
      </c>
      <c r="C242" s="47">
        <f>IF(A242&gt;$B$4,"",(Input!$C$12))</f>
        <v>501.07</v>
      </c>
      <c r="D242" s="48">
        <f>IF(A242&gt;=$B$4,"",(-PPMT(Input!$C$10/12,$B$4-B243,$B$4,$F$4)))</f>
        <v>501.98508474736138</v>
      </c>
      <c r="E242" s="48">
        <f>IF(A242&gt;=$B$4,"",(-IPMT(Input!$C$10/12,$B$4-B243,$B$4,$F$4)))</f>
        <v>18.741062854196489</v>
      </c>
      <c r="F242" s="47">
        <f t="shared" si="7"/>
        <v>3569.7262579421899</v>
      </c>
    </row>
    <row r="243" spans="1:6" x14ac:dyDescent="0.2">
      <c r="A243" s="7">
        <v>239</v>
      </c>
      <c r="B243" s="7">
        <f t="shared" si="6"/>
        <v>6</v>
      </c>
      <c r="C243" s="47">
        <f>IF(A243&gt;$B$4,"",(Input!$C$12))</f>
        <v>501.07</v>
      </c>
      <c r="D243" s="48">
        <f>IF(A243&gt;=$B$4,"",(-PPMT(Input!$C$10/12,$B$4-B244,$B$4,$F$4)))</f>
        <v>504.62050644228509</v>
      </c>
      <c r="E243" s="48">
        <f>IF(A243&gt;=$B$4,"",(-IPMT(Input!$C$10/12,$B$4-B244,$B$4,$F$4)))</f>
        <v>16.105641159272842</v>
      </c>
      <c r="F243" s="47">
        <f t="shared" si="7"/>
        <v>3067.7411731948287</v>
      </c>
    </row>
    <row r="244" spans="1:6" x14ac:dyDescent="0.2">
      <c r="A244" s="60">
        <v>240</v>
      </c>
      <c r="B244" s="60">
        <f t="shared" si="6"/>
        <v>5</v>
      </c>
      <c r="C244" s="58">
        <f>IF(A244&gt;$B$4,"",(Input!$C$12))</f>
        <v>501.07</v>
      </c>
      <c r="D244" s="59">
        <f>IF(A244&gt;=$B$4,"",(-PPMT(Input!$C$10/12,$B$4-B245,$B$4,$F$4)))</f>
        <v>507.26976410110711</v>
      </c>
      <c r="E244" s="59">
        <f>IF(A244&gt;=$B$4,"",(-IPMT(Input!$C$10/12,$B$4-B245,$B$4,$F$4)))</f>
        <v>13.456383500450849</v>
      </c>
      <c r="F244" s="58">
        <f t="shared" si="7"/>
        <v>2563.1206667525435</v>
      </c>
    </row>
    <row r="245" spans="1:6" x14ac:dyDescent="0.2">
      <c r="A245" s="7">
        <v>241</v>
      </c>
      <c r="B245" s="7">
        <f t="shared" si="6"/>
        <v>4</v>
      </c>
      <c r="C245" s="47">
        <f>IF(A245&gt;$B$4,"",(Input!$C$12))</f>
        <v>501.07</v>
      </c>
      <c r="D245" s="48">
        <f>IF(A245&gt;=$B$4,"",(-PPMT(Input!$C$10/12,$B$4-B246,$B$4,$F$4)))</f>
        <v>509.93293036263788</v>
      </c>
      <c r="E245" s="48">
        <f>IF(A245&gt;=$B$4,"",(-IPMT(Input!$C$10/12,$B$4-B246,$B$4,$F$4)))</f>
        <v>10.793217238920036</v>
      </c>
      <c r="F245" s="47">
        <f t="shared" si="7"/>
        <v>2055.8509026514362</v>
      </c>
    </row>
    <row r="246" spans="1:6" x14ac:dyDescent="0.2">
      <c r="A246" s="7">
        <v>242</v>
      </c>
      <c r="B246" s="7">
        <f t="shared" si="6"/>
        <v>3</v>
      </c>
      <c r="C246" s="47">
        <f>IF(A246&gt;$B$4,"",(Input!$C$12))</f>
        <v>501.07</v>
      </c>
      <c r="D246" s="48">
        <f>IF(A246&gt;=$B$4,"",(-PPMT(Input!$C$10/12,$B$4-B247,$B$4,$F$4)))</f>
        <v>512.61007824704166</v>
      </c>
      <c r="E246" s="48">
        <f>IF(A246&gt;=$B$4,"",(-IPMT(Input!$C$10/12,$B$4-B247,$B$4,$F$4)))</f>
        <v>8.1160693545161848</v>
      </c>
      <c r="F246" s="47">
        <f t="shared" si="7"/>
        <v>1545.9179722887984</v>
      </c>
    </row>
    <row r="247" spans="1:6" x14ac:dyDescent="0.2">
      <c r="A247" s="7">
        <v>243</v>
      </c>
      <c r="B247" s="7">
        <f t="shared" si="6"/>
        <v>2</v>
      </c>
      <c r="C247" s="47">
        <f>IF(A247&gt;$B$4,"",(Input!$C$12))</f>
        <v>501.07</v>
      </c>
      <c r="D247" s="48">
        <f>IF(A247&gt;=$B$4,"",(-PPMT(Input!$C$10/12,$B$4-B248,$B$4,$F$4)))</f>
        <v>515.30128115783873</v>
      </c>
      <c r="E247" s="48">
        <f>IF(A247&gt;=$B$4,"",(-IPMT(Input!$C$10/12,$B$4-B248,$B$4,$F$4)))</f>
        <v>5.4248664437192184</v>
      </c>
      <c r="F247" s="47">
        <f t="shared" si="7"/>
        <v>1033.3078940417568</v>
      </c>
    </row>
    <row r="248" spans="1:6" x14ac:dyDescent="0.2">
      <c r="A248" s="7">
        <v>244</v>
      </c>
      <c r="B248" s="7">
        <f t="shared" si="6"/>
        <v>1</v>
      </c>
      <c r="C248" s="47">
        <f>IF(A248&gt;$B$4,"",(Input!$C$12))</f>
        <v>501.07</v>
      </c>
      <c r="D248" s="48">
        <f>IF(A248&gt;=$B$4,"",(-PPMT(Input!$C$10/12,$B$4-B249,$B$4,$F$4)))</f>
        <v>518.00661288391734</v>
      </c>
      <c r="E248" s="48">
        <f>IF(A248&gt;=$B$4,"",(-IPMT(Input!$C$10/12,$B$4-B249,$B$4,$F$4)))</f>
        <v>2.7195347176405655</v>
      </c>
      <c r="F248" s="47">
        <f t="shared" si="7"/>
        <v>518.00661288391802</v>
      </c>
    </row>
    <row r="249" spans="1:6" x14ac:dyDescent="0.2">
      <c r="A249" s="7">
        <v>245</v>
      </c>
      <c r="B249" s="7">
        <f t="shared" si="6"/>
        <v>0</v>
      </c>
      <c r="C249" s="47">
        <f>IF(A249&gt;$B$4,"",(Input!$C$12))</f>
        <v>501.07</v>
      </c>
      <c r="D249" s="48" t="str">
        <f>IF(A249&gt;=$B$4,"",(-PPMT(Input!$C$10/12,$B$4-B250,$B$4,$F$4)))</f>
        <v/>
      </c>
      <c r="E249" s="48" t="str">
        <f>IF(A249&gt;=$B$4,"",(-IPMT(Input!$C$10/12,$B$4-B250,$B$4,$F$4)))</f>
        <v/>
      </c>
      <c r="F249" s="47">
        <f t="shared" si="7"/>
        <v>6.8212102632969618E-13</v>
      </c>
    </row>
    <row r="250" spans="1:6" x14ac:dyDescent="0.2">
      <c r="A250" s="7">
        <v>246</v>
      </c>
      <c r="B250" s="7" t="str">
        <f t="shared" si="6"/>
        <v/>
      </c>
      <c r="C250" s="47" t="str">
        <f>IF(A250&gt;$B$4,"",(Input!$C$12))</f>
        <v/>
      </c>
      <c r="D250" s="48" t="str">
        <f>IF(A250&gt;=$B$4,"",(-PPMT(Input!$C$10/12,$B$4-B251,$B$4,$F$4)))</f>
        <v/>
      </c>
      <c r="E250" s="48" t="str">
        <f>IF(A250&gt;=$B$4,"",(-IPMT(Input!$C$10/12,$B$4-B251,$B$4,$F$4)))</f>
        <v/>
      </c>
      <c r="F250" s="47" t="str">
        <f t="shared" si="7"/>
        <v/>
      </c>
    </row>
    <row r="251" spans="1:6" x14ac:dyDescent="0.2">
      <c r="A251" s="7">
        <v>247</v>
      </c>
      <c r="B251" s="7" t="str">
        <f t="shared" si="6"/>
        <v/>
      </c>
      <c r="C251" s="47" t="str">
        <f>IF(A251&gt;$B$4,"",(Input!$C$12))</f>
        <v/>
      </c>
      <c r="D251" s="48" t="str">
        <f>IF(A251&gt;=$B$4,"",(-PPMT(Input!$C$10/12,$B$4-B252,$B$4,$F$4)))</f>
        <v/>
      </c>
      <c r="E251" s="48" t="str">
        <f>IF(A251&gt;=$B$4,"",(-IPMT(Input!$C$10/12,$B$4-B252,$B$4,$F$4)))</f>
        <v/>
      </c>
      <c r="F251" s="47" t="str">
        <f t="shared" si="7"/>
        <v/>
      </c>
    </row>
    <row r="252" spans="1:6" x14ac:dyDescent="0.2">
      <c r="A252" s="7">
        <v>248</v>
      </c>
      <c r="B252" s="7" t="str">
        <f t="shared" si="6"/>
        <v/>
      </c>
      <c r="C252" s="47" t="str">
        <f>IF(A252&gt;$B$4,"",(Input!$C$12))</f>
        <v/>
      </c>
      <c r="D252" s="48" t="str">
        <f>IF(A252&gt;=$B$4,"",(-PPMT(Input!$C$10/12,$B$4-B253,$B$4,$F$4)))</f>
        <v/>
      </c>
      <c r="E252" s="48" t="str">
        <f>IF(A252&gt;=$B$4,"",(-IPMT(Input!$C$10/12,$B$4-B253,$B$4,$F$4)))</f>
        <v/>
      </c>
      <c r="F252" s="47" t="str">
        <f t="shared" si="7"/>
        <v/>
      </c>
    </row>
    <row r="253" spans="1:6" x14ac:dyDescent="0.2">
      <c r="A253" s="7">
        <v>249</v>
      </c>
      <c r="B253" s="7" t="str">
        <f t="shared" si="6"/>
        <v/>
      </c>
      <c r="C253" s="47" t="str">
        <f>IF(A253&gt;$B$4,"",(Input!$C$12))</f>
        <v/>
      </c>
      <c r="D253" s="48" t="str">
        <f>IF(A253&gt;=$B$4,"",(-PPMT(Input!$C$10/12,$B$4-B254,$B$4,$F$4)))</f>
        <v/>
      </c>
      <c r="E253" s="48" t="str">
        <f>IF(A253&gt;=$B$4,"",(-IPMT(Input!$C$10/12,$B$4-B254,$B$4,$F$4)))</f>
        <v/>
      </c>
      <c r="F253" s="47" t="str">
        <f t="shared" si="7"/>
        <v/>
      </c>
    </row>
    <row r="254" spans="1:6" x14ac:dyDescent="0.2">
      <c r="A254" s="7">
        <v>250</v>
      </c>
      <c r="B254" s="7" t="str">
        <f t="shared" ref="B254:B317" si="8">IF(A254&gt;$B$4,"",(B253-1))</f>
        <v/>
      </c>
      <c r="C254" s="47" t="str">
        <f>IF(A254&gt;$B$4,"",(Input!$C$12))</f>
        <v/>
      </c>
      <c r="D254" s="48" t="str">
        <f>IF(A254&gt;=$B$4,"",(-PPMT(Input!$C$10/12,$B$4-B255,$B$4,$F$4)))</f>
        <v/>
      </c>
      <c r="E254" s="48" t="str">
        <f>IF(A254&gt;=$B$4,"",(-IPMT(Input!$C$10/12,$B$4-B255,$B$4,$F$4)))</f>
        <v/>
      </c>
      <c r="F254" s="47" t="str">
        <f t="shared" si="7"/>
        <v/>
      </c>
    </row>
    <row r="255" spans="1:6" x14ac:dyDescent="0.2">
      <c r="A255" s="7">
        <v>251</v>
      </c>
      <c r="B255" s="7" t="str">
        <f t="shared" si="8"/>
        <v/>
      </c>
      <c r="C255" s="47" t="str">
        <f>IF(A255&gt;$B$4,"",(Input!$C$12))</f>
        <v/>
      </c>
      <c r="D255" s="48" t="str">
        <f>IF(A255&gt;=$B$4,"",(-PPMT(Input!$C$10/12,$B$4-B256,$B$4,$F$4)))</f>
        <v/>
      </c>
      <c r="E255" s="48" t="str">
        <f>IF(A255&gt;=$B$4,"",(-IPMT(Input!$C$10/12,$B$4-B256,$B$4,$F$4)))</f>
        <v/>
      </c>
      <c r="F255" s="47" t="str">
        <f t="shared" si="7"/>
        <v/>
      </c>
    </row>
    <row r="256" spans="1:6" x14ac:dyDescent="0.2">
      <c r="A256" s="60">
        <v>252</v>
      </c>
      <c r="B256" s="60" t="str">
        <f t="shared" si="8"/>
        <v/>
      </c>
      <c r="C256" s="58" t="str">
        <f>IF(A256&gt;$B$4,"",(Input!$C$12))</f>
        <v/>
      </c>
      <c r="D256" s="59" t="str">
        <f>IF(A256&gt;=$B$4,"",(-PPMT(Input!$C$10/12,$B$4-B257,$B$4,$F$4)))</f>
        <v/>
      </c>
      <c r="E256" s="59" t="str">
        <f>IF(A256&gt;=$B$4,"",(-IPMT(Input!$C$10/12,$B$4-B257,$B$4,$F$4)))</f>
        <v/>
      </c>
      <c r="F256" s="58" t="str">
        <f t="shared" si="7"/>
        <v/>
      </c>
    </row>
    <row r="257" spans="1:6" x14ac:dyDescent="0.2">
      <c r="A257" s="7">
        <v>253</v>
      </c>
      <c r="B257" s="7" t="str">
        <f t="shared" si="8"/>
        <v/>
      </c>
      <c r="C257" s="47" t="str">
        <f>IF(A257&gt;$B$4,"",(Input!$C$12))</f>
        <v/>
      </c>
      <c r="D257" s="48" t="str">
        <f>IF(A257&gt;=$B$4,"",(-PPMT(Input!$C$10/12,$B$4-B258,$B$4,$F$4)))</f>
        <v/>
      </c>
      <c r="E257" s="48" t="str">
        <f>IF(A257&gt;=$B$4,"",(-IPMT(Input!$C$10/12,$B$4-B258,$B$4,$F$4)))</f>
        <v/>
      </c>
      <c r="F257" s="47" t="str">
        <f t="shared" si="7"/>
        <v/>
      </c>
    </row>
    <row r="258" spans="1:6" x14ac:dyDescent="0.2">
      <c r="A258" s="7">
        <v>254</v>
      </c>
      <c r="B258" s="7" t="str">
        <f t="shared" si="8"/>
        <v/>
      </c>
      <c r="C258" s="47" t="str">
        <f>IF(A258&gt;$B$4,"",(Input!$C$12))</f>
        <v/>
      </c>
      <c r="D258" s="48" t="str">
        <f>IF(A258&gt;=$B$4,"",(-PPMT(Input!$C$10/12,$B$4-B259,$B$4,$F$4)))</f>
        <v/>
      </c>
      <c r="E258" s="48" t="str">
        <f>IF(A258&gt;=$B$4,"",(-IPMT(Input!$C$10/12,$B$4-B259,$B$4,$F$4)))</f>
        <v/>
      </c>
      <c r="F258" s="47" t="str">
        <f t="shared" si="7"/>
        <v/>
      </c>
    </row>
    <row r="259" spans="1:6" x14ac:dyDescent="0.2">
      <c r="A259" s="7">
        <v>255</v>
      </c>
      <c r="B259" s="7" t="str">
        <f t="shared" si="8"/>
        <v/>
      </c>
      <c r="C259" s="47" t="str">
        <f>IF(A259&gt;$B$4,"",(Input!$C$12))</f>
        <v/>
      </c>
      <c r="D259" s="48" t="str">
        <f>IF(A259&gt;=$B$4,"",(-PPMT(Input!$C$10/12,$B$4-B260,$B$4,$F$4)))</f>
        <v/>
      </c>
      <c r="E259" s="48" t="str">
        <f>IF(A259&gt;=$B$4,"",(-IPMT(Input!$C$10/12,$B$4-B260,$B$4,$F$4)))</f>
        <v/>
      </c>
      <c r="F259" s="47" t="str">
        <f t="shared" si="7"/>
        <v/>
      </c>
    </row>
    <row r="260" spans="1:6" x14ac:dyDescent="0.2">
      <c r="A260" s="7">
        <v>256</v>
      </c>
      <c r="B260" s="7" t="str">
        <f t="shared" si="8"/>
        <v/>
      </c>
      <c r="C260" s="47" t="str">
        <f>IF(A260&gt;$B$4,"",(Input!$C$12))</f>
        <v/>
      </c>
      <c r="D260" s="48" t="str">
        <f>IF(A260&gt;=$B$4,"",(-PPMT(Input!$C$10/12,$B$4-B261,$B$4,$F$4)))</f>
        <v/>
      </c>
      <c r="E260" s="48" t="str">
        <f>IF(A260&gt;=$B$4,"",(-IPMT(Input!$C$10/12,$B$4-B261,$B$4,$F$4)))</f>
        <v/>
      </c>
      <c r="F260" s="47" t="str">
        <f t="shared" si="7"/>
        <v/>
      </c>
    </row>
    <row r="261" spans="1:6" x14ac:dyDescent="0.2">
      <c r="A261" s="7">
        <v>257</v>
      </c>
      <c r="B261" s="7" t="str">
        <f t="shared" si="8"/>
        <v/>
      </c>
      <c r="C261" s="47" t="str">
        <f>IF(A261&gt;$B$4,"",(Input!$C$12))</f>
        <v/>
      </c>
      <c r="D261" s="48" t="str">
        <f>IF(A261&gt;=$B$4,"",(-PPMT(Input!$C$10/12,$B$4-B262,$B$4,$F$4)))</f>
        <v/>
      </c>
      <c r="E261" s="48" t="str">
        <f>IF(A261&gt;=$B$4,"",(-IPMT(Input!$C$10/12,$B$4-B262,$B$4,$F$4)))</f>
        <v/>
      </c>
      <c r="F261" s="47" t="str">
        <f t="shared" ref="F261:F324" si="9">IF(A261&gt;$B$4,"",F260-D260)</f>
        <v/>
      </c>
    </row>
    <row r="262" spans="1:6" x14ac:dyDescent="0.2">
      <c r="A262" s="7">
        <v>258</v>
      </c>
      <c r="B262" s="7" t="str">
        <f t="shared" si="8"/>
        <v/>
      </c>
      <c r="C262" s="47" t="str">
        <f>IF(A262&gt;$B$4,"",(Input!$C$12))</f>
        <v/>
      </c>
      <c r="D262" s="48" t="str">
        <f>IF(A262&gt;=$B$4,"",(-PPMT(Input!$C$10/12,$B$4-B263,$B$4,$F$4)))</f>
        <v/>
      </c>
      <c r="E262" s="48" t="str">
        <f>IF(A262&gt;=$B$4,"",(-IPMT(Input!$C$10/12,$B$4-B263,$B$4,$F$4)))</f>
        <v/>
      </c>
      <c r="F262" s="47" t="str">
        <f t="shared" si="9"/>
        <v/>
      </c>
    </row>
    <row r="263" spans="1:6" x14ac:dyDescent="0.2">
      <c r="A263" s="7">
        <v>259</v>
      </c>
      <c r="B263" s="7" t="str">
        <f t="shared" si="8"/>
        <v/>
      </c>
      <c r="C263" s="47" t="str">
        <f>IF(A263&gt;$B$4,"",(Input!$C$12))</f>
        <v/>
      </c>
      <c r="D263" s="48" t="str">
        <f>IF(A263&gt;=$B$4,"",(-PPMT(Input!$C$10/12,$B$4-B264,$B$4,$F$4)))</f>
        <v/>
      </c>
      <c r="E263" s="48" t="str">
        <f>IF(A263&gt;=$B$4,"",(-IPMT(Input!$C$10/12,$B$4-B264,$B$4,$F$4)))</f>
        <v/>
      </c>
      <c r="F263" s="47" t="str">
        <f t="shared" si="9"/>
        <v/>
      </c>
    </row>
    <row r="264" spans="1:6" x14ac:dyDescent="0.2">
      <c r="A264" s="7">
        <v>260</v>
      </c>
      <c r="B264" s="7" t="str">
        <f t="shared" si="8"/>
        <v/>
      </c>
      <c r="C264" s="47" t="str">
        <f>IF(A264&gt;$B$4,"",(Input!$C$12))</f>
        <v/>
      </c>
      <c r="D264" s="48" t="str">
        <f>IF(A264&gt;=$B$4,"",(-PPMT(Input!$C$10/12,$B$4-B265,$B$4,$F$4)))</f>
        <v/>
      </c>
      <c r="E264" s="48" t="str">
        <f>IF(A264&gt;=$B$4,"",(-IPMT(Input!$C$10/12,$B$4-B265,$B$4,$F$4)))</f>
        <v/>
      </c>
      <c r="F264" s="47" t="str">
        <f t="shared" si="9"/>
        <v/>
      </c>
    </row>
    <row r="265" spans="1:6" x14ac:dyDescent="0.2">
      <c r="A265" s="7">
        <v>261</v>
      </c>
      <c r="B265" s="7" t="str">
        <f t="shared" si="8"/>
        <v/>
      </c>
      <c r="C265" s="47" t="str">
        <f>IF(A265&gt;$B$4,"",(Input!$C$12))</f>
        <v/>
      </c>
      <c r="D265" s="48" t="str">
        <f>IF(A265&gt;=$B$4,"",(-PPMT(Input!$C$10/12,$B$4-B266,$B$4,$F$4)))</f>
        <v/>
      </c>
      <c r="E265" s="48" t="str">
        <f>IF(A265&gt;=$B$4,"",(-IPMT(Input!$C$10/12,$B$4-B266,$B$4,$F$4)))</f>
        <v/>
      </c>
      <c r="F265" s="47" t="str">
        <f t="shared" si="9"/>
        <v/>
      </c>
    </row>
    <row r="266" spans="1:6" x14ac:dyDescent="0.2">
      <c r="A266" s="7">
        <v>262</v>
      </c>
      <c r="B266" s="7" t="str">
        <f t="shared" si="8"/>
        <v/>
      </c>
      <c r="C266" s="47" t="str">
        <f>IF(A266&gt;$B$4,"",(Input!$C$12))</f>
        <v/>
      </c>
      <c r="D266" s="48" t="str">
        <f>IF(A266&gt;=$B$4,"",(-PPMT(Input!$C$10/12,$B$4-B267,$B$4,$F$4)))</f>
        <v/>
      </c>
      <c r="E266" s="48" t="str">
        <f>IF(A266&gt;=$B$4,"",(-IPMT(Input!$C$10/12,$B$4-B267,$B$4,$F$4)))</f>
        <v/>
      </c>
      <c r="F266" s="47" t="str">
        <f t="shared" si="9"/>
        <v/>
      </c>
    </row>
    <row r="267" spans="1:6" x14ac:dyDescent="0.2">
      <c r="A267" s="7">
        <v>263</v>
      </c>
      <c r="B267" s="7" t="str">
        <f t="shared" si="8"/>
        <v/>
      </c>
      <c r="C267" s="47" t="str">
        <f>IF(A267&gt;$B$4,"",(Input!$C$12))</f>
        <v/>
      </c>
      <c r="D267" s="48" t="str">
        <f>IF(A267&gt;=$B$4,"",(-PPMT(Input!$C$10/12,$B$4-B268,$B$4,$F$4)))</f>
        <v/>
      </c>
      <c r="E267" s="48" t="str">
        <f>IF(A267&gt;=$B$4,"",(-IPMT(Input!$C$10/12,$B$4-B268,$B$4,$F$4)))</f>
        <v/>
      </c>
      <c r="F267" s="47" t="str">
        <f t="shared" si="9"/>
        <v/>
      </c>
    </row>
    <row r="268" spans="1:6" x14ac:dyDescent="0.2">
      <c r="A268" s="60">
        <v>264</v>
      </c>
      <c r="B268" s="60" t="str">
        <f t="shared" si="8"/>
        <v/>
      </c>
      <c r="C268" s="58" t="str">
        <f>IF(A268&gt;$B$4,"",(Input!$C$12))</f>
        <v/>
      </c>
      <c r="D268" s="59" t="str">
        <f>IF(A268&gt;=$B$4,"",(-PPMT(Input!$C$10/12,$B$4-B269,$B$4,$F$4)))</f>
        <v/>
      </c>
      <c r="E268" s="59" t="str">
        <f>IF(A268&gt;=$B$4,"",(-IPMT(Input!$C$10/12,$B$4-B269,$B$4,$F$4)))</f>
        <v/>
      </c>
      <c r="F268" s="58" t="str">
        <f t="shared" si="9"/>
        <v/>
      </c>
    </row>
    <row r="269" spans="1:6" x14ac:dyDescent="0.2">
      <c r="A269" s="7">
        <v>265</v>
      </c>
      <c r="B269" s="7" t="str">
        <f t="shared" si="8"/>
        <v/>
      </c>
      <c r="C269" s="47" t="str">
        <f>IF(A269&gt;$B$4,"",(Input!$C$12))</f>
        <v/>
      </c>
      <c r="D269" s="48" t="str">
        <f>IF(A269&gt;=$B$4,"",(-PPMT(Input!$C$10/12,$B$4-B270,$B$4,$F$4)))</f>
        <v/>
      </c>
      <c r="E269" s="48" t="str">
        <f>IF(A269&gt;=$B$4,"",(-IPMT(Input!$C$10/12,$B$4-B270,$B$4,$F$4)))</f>
        <v/>
      </c>
      <c r="F269" s="47" t="str">
        <f t="shared" si="9"/>
        <v/>
      </c>
    </row>
    <row r="270" spans="1:6" x14ac:dyDescent="0.2">
      <c r="A270" s="7">
        <v>266</v>
      </c>
      <c r="B270" s="7" t="str">
        <f t="shared" si="8"/>
        <v/>
      </c>
      <c r="C270" s="47" t="str">
        <f>IF(A270&gt;$B$4,"",(Input!$C$12))</f>
        <v/>
      </c>
      <c r="D270" s="48" t="str">
        <f>IF(A270&gt;=$B$4,"",(-PPMT(Input!$C$10/12,$B$4-B271,$B$4,$F$4)))</f>
        <v/>
      </c>
      <c r="E270" s="48" t="str">
        <f>IF(A270&gt;=$B$4,"",(-IPMT(Input!$C$10/12,$B$4-B271,$B$4,$F$4)))</f>
        <v/>
      </c>
      <c r="F270" s="47" t="str">
        <f t="shared" si="9"/>
        <v/>
      </c>
    </row>
    <row r="271" spans="1:6" x14ac:dyDescent="0.2">
      <c r="A271" s="7">
        <v>267</v>
      </c>
      <c r="B271" s="7" t="str">
        <f t="shared" si="8"/>
        <v/>
      </c>
      <c r="C271" s="47" t="str">
        <f>IF(A271&gt;$B$4,"",(Input!$C$12))</f>
        <v/>
      </c>
      <c r="D271" s="48" t="str">
        <f>IF(A271&gt;=$B$4,"",(-PPMT(Input!$C$10/12,$B$4-B272,$B$4,$F$4)))</f>
        <v/>
      </c>
      <c r="E271" s="48" t="str">
        <f>IF(A271&gt;=$B$4,"",(-IPMT(Input!$C$10/12,$B$4-B272,$B$4,$F$4)))</f>
        <v/>
      </c>
      <c r="F271" s="47" t="str">
        <f t="shared" si="9"/>
        <v/>
      </c>
    </row>
    <row r="272" spans="1:6" x14ac:dyDescent="0.2">
      <c r="A272" s="7">
        <v>268</v>
      </c>
      <c r="B272" s="7" t="str">
        <f t="shared" si="8"/>
        <v/>
      </c>
      <c r="C272" s="47" t="str">
        <f>IF(A272&gt;$B$4,"",(Input!$C$12))</f>
        <v/>
      </c>
      <c r="D272" s="48" t="str">
        <f>IF(A272&gt;=$B$4,"",(-PPMT(Input!$C$10/12,$B$4-B273,$B$4,$F$4)))</f>
        <v/>
      </c>
      <c r="E272" s="48" t="str">
        <f>IF(A272&gt;=$B$4,"",(-IPMT(Input!$C$10/12,$B$4-B273,$B$4,$F$4)))</f>
        <v/>
      </c>
      <c r="F272" s="47" t="str">
        <f t="shared" si="9"/>
        <v/>
      </c>
    </row>
    <row r="273" spans="1:6" x14ac:dyDescent="0.2">
      <c r="A273" s="7">
        <v>269</v>
      </c>
      <c r="B273" s="7" t="str">
        <f t="shared" si="8"/>
        <v/>
      </c>
      <c r="C273" s="47" t="str">
        <f>IF(A273&gt;$B$4,"",(Input!$C$12))</f>
        <v/>
      </c>
      <c r="D273" s="48" t="str">
        <f>IF(A273&gt;=$B$4,"",(-PPMT(Input!$C$10/12,$B$4-B274,$B$4,$F$4)))</f>
        <v/>
      </c>
      <c r="E273" s="48" t="str">
        <f>IF(A273&gt;=$B$4,"",(-IPMT(Input!$C$10/12,$B$4-B274,$B$4,$F$4)))</f>
        <v/>
      </c>
      <c r="F273" s="47" t="str">
        <f t="shared" si="9"/>
        <v/>
      </c>
    </row>
    <row r="274" spans="1:6" x14ac:dyDescent="0.2">
      <c r="A274" s="7">
        <v>270</v>
      </c>
      <c r="B274" s="7" t="str">
        <f t="shared" si="8"/>
        <v/>
      </c>
      <c r="C274" s="47" t="str">
        <f>IF(A274&gt;$B$4,"",(Input!$C$12))</f>
        <v/>
      </c>
      <c r="D274" s="48" t="str">
        <f>IF(A274&gt;=$B$4,"",(-PPMT(Input!$C$10/12,$B$4-B275,$B$4,$F$4)))</f>
        <v/>
      </c>
      <c r="E274" s="48" t="str">
        <f>IF(A274&gt;=$B$4,"",(-IPMT(Input!$C$10/12,$B$4-B275,$B$4,$F$4)))</f>
        <v/>
      </c>
      <c r="F274" s="47" t="str">
        <f t="shared" si="9"/>
        <v/>
      </c>
    </row>
    <row r="275" spans="1:6" x14ac:dyDescent="0.2">
      <c r="A275" s="7">
        <v>271</v>
      </c>
      <c r="B275" s="7" t="str">
        <f t="shared" si="8"/>
        <v/>
      </c>
      <c r="C275" s="47" t="str">
        <f>IF(A275&gt;$B$4,"",(Input!$C$12))</f>
        <v/>
      </c>
      <c r="D275" s="48" t="str">
        <f>IF(A275&gt;=$B$4,"",(-PPMT(Input!$C$10/12,$B$4-B276,$B$4,$F$4)))</f>
        <v/>
      </c>
      <c r="E275" s="48" t="str">
        <f>IF(A275&gt;=$B$4,"",(-IPMT(Input!$C$10/12,$B$4-B276,$B$4,$F$4)))</f>
        <v/>
      </c>
      <c r="F275" s="47" t="str">
        <f t="shared" si="9"/>
        <v/>
      </c>
    </row>
    <row r="276" spans="1:6" x14ac:dyDescent="0.2">
      <c r="A276" s="7">
        <v>272</v>
      </c>
      <c r="B276" s="7" t="str">
        <f t="shared" si="8"/>
        <v/>
      </c>
      <c r="C276" s="47" t="str">
        <f>IF(A276&gt;$B$4,"",(Input!$C$12))</f>
        <v/>
      </c>
      <c r="D276" s="48" t="str">
        <f>IF(A276&gt;=$B$4,"",(-PPMT(Input!$C$10/12,$B$4-B277,$B$4,$F$4)))</f>
        <v/>
      </c>
      <c r="E276" s="48" t="str">
        <f>IF(A276&gt;=$B$4,"",(-IPMT(Input!$C$10/12,$B$4-B277,$B$4,$F$4)))</f>
        <v/>
      </c>
      <c r="F276" s="47" t="str">
        <f t="shared" si="9"/>
        <v/>
      </c>
    </row>
    <row r="277" spans="1:6" x14ac:dyDescent="0.2">
      <c r="A277" s="7">
        <v>273</v>
      </c>
      <c r="B277" s="7" t="str">
        <f t="shared" si="8"/>
        <v/>
      </c>
      <c r="C277" s="47" t="str">
        <f>IF(A277&gt;$B$4,"",(Input!$C$12))</f>
        <v/>
      </c>
      <c r="D277" s="48" t="str">
        <f>IF(A277&gt;=$B$4,"",(-PPMT(Input!$C$10/12,$B$4-B278,$B$4,$F$4)))</f>
        <v/>
      </c>
      <c r="E277" s="48" t="str">
        <f>IF(A277&gt;=$B$4,"",(-IPMT(Input!$C$10/12,$B$4-B278,$B$4,$F$4)))</f>
        <v/>
      </c>
      <c r="F277" s="47" t="str">
        <f t="shared" si="9"/>
        <v/>
      </c>
    </row>
    <row r="278" spans="1:6" x14ac:dyDescent="0.2">
      <c r="A278" s="7">
        <v>274</v>
      </c>
      <c r="B278" s="7" t="str">
        <f t="shared" si="8"/>
        <v/>
      </c>
      <c r="C278" s="47" t="str">
        <f>IF(A278&gt;$B$4,"",(Input!$C$12))</f>
        <v/>
      </c>
      <c r="D278" s="48" t="str">
        <f>IF(A278&gt;=$B$4,"",(-PPMT(Input!$C$10/12,$B$4-B279,$B$4,$F$4)))</f>
        <v/>
      </c>
      <c r="E278" s="48" t="str">
        <f>IF(A278&gt;=$B$4,"",(-IPMT(Input!$C$10/12,$B$4-B279,$B$4,$F$4)))</f>
        <v/>
      </c>
      <c r="F278" s="47" t="str">
        <f t="shared" si="9"/>
        <v/>
      </c>
    </row>
    <row r="279" spans="1:6" x14ac:dyDescent="0.2">
      <c r="A279" s="7">
        <v>275</v>
      </c>
      <c r="B279" s="7" t="str">
        <f t="shared" si="8"/>
        <v/>
      </c>
      <c r="C279" s="47" t="str">
        <f>IF(A279&gt;$B$4,"",(Input!$C$12))</f>
        <v/>
      </c>
      <c r="D279" s="48" t="str">
        <f>IF(A279&gt;=$B$4,"",(-PPMT(Input!$C$10/12,$B$4-B280,$B$4,$F$4)))</f>
        <v/>
      </c>
      <c r="E279" s="48" t="str">
        <f>IF(A279&gt;=$B$4,"",(-IPMT(Input!$C$10/12,$B$4-B280,$B$4,$F$4)))</f>
        <v/>
      </c>
      <c r="F279" s="47" t="str">
        <f t="shared" si="9"/>
        <v/>
      </c>
    </row>
    <row r="280" spans="1:6" x14ac:dyDescent="0.2">
      <c r="A280" s="60">
        <v>276</v>
      </c>
      <c r="B280" s="60" t="str">
        <f t="shared" si="8"/>
        <v/>
      </c>
      <c r="C280" s="58" t="str">
        <f>IF(A280&gt;$B$4,"",(Input!$C$12))</f>
        <v/>
      </c>
      <c r="D280" s="59" t="str">
        <f>IF(A280&gt;=$B$4,"",(-PPMT(Input!$C$10/12,$B$4-B281,$B$4,$F$4)))</f>
        <v/>
      </c>
      <c r="E280" s="59" t="str">
        <f>IF(A280&gt;=$B$4,"",(-IPMT(Input!$C$10/12,$B$4-B281,$B$4,$F$4)))</f>
        <v/>
      </c>
      <c r="F280" s="58" t="str">
        <f t="shared" si="9"/>
        <v/>
      </c>
    </row>
    <row r="281" spans="1:6" x14ac:dyDescent="0.2">
      <c r="A281" s="7">
        <v>277</v>
      </c>
      <c r="B281" s="7" t="str">
        <f t="shared" si="8"/>
        <v/>
      </c>
      <c r="C281" s="47" t="str">
        <f>IF(A281&gt;$B$4,"",(Input!$C$12))</f>
        <v/>
      </c>
      <c r="D281" s="48" t="str">
        <f>IF(A281&gt;=$B$4,"",(-PPMT(Input!$C$10/12,$B$4-B282,$B$4,$F$4)))</f>
        <v/>
      </c>
      <c r="E281" s="48" t="str">
        <f>IF(A281&gt;=$B$4,"",(-IPMT(Input!$C$10/12,$B$4-B282,$B$4,$F$4)))</f>
        <v/>
      </c>
      <c r="F281" s="47" t="str">
        <f t="shared" si="9"/>
        <v/>
      </c>
    </row>
    <row r="282" spans="1:6" x14ac:dyDescent="0.2">
      <c r="A282" s="7">
        <v>278</v>
      </c>
      <c r="B282" s="7" t="str">
        <f t="shared" si="8"/>
        <v/>
      </c>
      <c r="C282" s="47" t="str">
        <f>IF(A282&gt;$B$4,"",(Input!$C$12))</f>
        <v/>
      </c>
      <c r="D282" s="48" t="str">
        <f>IF(A282&gt;=$B$4,"",(-PPMT(Input!$C$10/12,$B$4-B283,$B$4,$F$4)))</f>
        <v/>
      </c>
      <c r="E282" s="48" t="str">
        <f>IF(A282&gt;=$B$4,"",(-IPMT(Input!$C$10/12,$B$4-B283,$B$4,$F$4)))</f>
        <v/>
      </c>
      <c r="F282" s="47" t="str">
        <f t="shared" si="9"/>
        <v/>
      </c>
    </row>
    <row r="283" spans="1:6" x14ac:dyDescent="0.2">
      <c r="A283" s="7">
        <v>279</v>
      </c>
      <c r="B283" s="7" t="str">
        <f t="shared" si="8"/>
        <v/>
      </c>
      <c r="C283" s="47" t="str">
        <f>IF(A283&gt;$B$4,"",(Input!$C$12))</f>
        <v/>
      </c>
      <c r="D283" s="48" t="str">
        <f>IF(A283&gt;=$B$4,"",(-PPMT(Input!$C$10/12,$B$4-B284,$B$4,$F$4)))</f>
        <v/>
      </c>
      <c r="E283" s="48" t="str">
        <f>IF(A283&gt;=$B$4,"",(-IPMT(Input!$C$10/12,$B$4-B284,$B$4,$F$4)))</f>
        <v/>
      </c>
      <c r="F283" s="47" t="str">
        <f t="shared" si="9"/>
        <v/>
      </c>
    </row>
    <row r="284" spans="1:6" x14ac:dyDescent="0.2">
      <c r="A284" s="7">
        <v>280</v>
      </c>
      <c r="B284" s="7" t="str">
        <f t="shared" si="8"/>
        <v/>
      </c>
      <c r="C284" s="47" t="str">
        <f>IF(A284&gt;$B$4,"",(Input!$C$12))</f>
        <v/>
      </c>
      <c r="D284" s="48" t="str">
        <f>IF(A284&gt;=$B$4,"",(-PPMT(Input!$C$10/12,$B$4-B285,$B$4,$F$4)))</f>
        <v/>
      </c>
      <c r="E284" s="48" t="str">
        <f>IF(A284&gt;=$B$4,"",(-IPMT(Input!$C$10/12,$B$4-B285,$B$4,$F$4)))</f>
        <v/>
      </c>
      <c r="F284" s="47" t="str">
        <f t="shared" si="9"/>
        <v/>
      </c>
    </row>
    <row r="285" spans="1:6" x14ac:dyDescent="0.2">
      <c r="A285" s="7">
        <v>281</v>
      </c>
      <c r="B285" s="7" t="str">
        <f t="shared" si="8"/>
        <v/>
      </c>
      <c r="C285" s="47" t="str">
        <f>IF(A285&gt;$B$4,"",(Input!$C$12))</f>
        <v/>
      </c>
      <c r="D285" s="48" t="str">
        <f>IF(A285&gt;=$B$4,"",(-PPMT(Input!$C$10/12,$B$4-B286,$B$4,$F$4)))</f>
        <v/>
      </c>
      <c r="E285" s="48" t="str">
        <f>IF(A285&gt;=$B$4,"",(-IPMT(Input!$C$10/12,$B$4-B286,$B$4,$F$4)))</f>
        <v/>
      </c>
      <c r="F285" s="47" t="str">
        <f t="shared" si="9"/>
        <v/>
      </c>
    </row>
    <row r="286" spans="1:6" x14ac:dyDescent="0.2">
      <c r="A286" s="7">
        <v>282</v>
      </c>
      <c r="B286" s="7" t="str">
        <f t="shared" si="8"/>
        <v/>
      </c>
      <c r="C286" s="47" t="str">
        <f>IF(A286&gt;$B$4,"",(Input!$C$12))</f>
        <v/>
      </c>
      <c r="D286" s="48" t="str">
        <f>IF(A286&gt;=$B$4,"",(-PPMT(Input!$C$10/12,$B$4-B287,$B$4,$F$4)))</f>
        <v/>
      </c>
      <c r="E286" s="48" t="str">
        <f>IF(A286&gt;=$B$4,"",(-IPMT(Input!$C$10/12,$B$4-B287,$B$4,$F$4)))</f>
        <v/>
      </c>
      <c r="F286" s="47" t="str">
        <f t="shared" si="9"/>
        <v/>
      </c>
    </row>
    <row r="287" spans="1:6" x14ac:dyDescent="0.2">
      <c r="A287" s="7">
        <v>283</v>
      </c>
      <c r="B287" s="7" t="str">
        <f t="shared" si="8"/>
        <v/>
      </c>
      <c r="C287" s="47" t="str">
        <f>IF(A287&gt;$B$4,"",(Input!$C$12))</f>
        <v/>
      </c>
      <c r="D287" s="48" t="str">
        <f>IF(A287&gt;=$B$4,"",(-PPMT(Input!$C$10/12,$B$4-B288,$B$4,$F$4)))</f>
        <v/>
      </c>
      <c r="E287" s="48" t="str">
        <f>IF(A287&gt;=$B$4,"",(-IPMT(Input!$C$10/12,$B$4-B288,$B$4,$F$4)))</f>
        <v/>
      </c>
      <c r="F287" s="47" t="str">
        <f t="shared" si="9"/>
        <v/>
      </c>
    </row>
    <row r="288" spans="1:6" x14ac:dyDescent="0.2">
      <c r="A288" s="7">
        <v>284</v>
      </c>
      <c r="B288" s="7" t="str">
        <f t="shared" si="8"/>
        <v/>
      </c>
      <c r="C288" s="47" t="str">
        <f>IF(A288&gt;$B$4,"",(Input!$C$12))</f>
        <v/>
      </c>
      <c r="D288" s="48" t="str">
        <f>IF(A288&gt;=$B$4,"",(-PPMT(Input!$C$10/12,$B$4-B289,$B$4,$F$4)))</f>
        <v/>
      </c>
      <c r="E288" s="48" t="str">
        <f>IF(A288&gt;=$B$4,"",(-IPMT(Input!$C$10/12,$B$4-B289,$B$4,$F$4)))</f>
        <v/>
      </c>
      <c r="F288" s="47" t="str">
        <f t="shared" si="9"/>
        <v/>
      </c>
    </row>
    <row r="289" spans="1:6" x14ac:dyDescent="0.2">
      <c r="A289" s="7">
        <v>285</v>
      </c>
      <c r="B289" s="7" t="str">
        <f t="shared" si="8"/>
        <v/>
      </c>
      <c r="C289" s="47" t="str">
        <f>IF(A289&gt;$B$4,"",(Input!$C$12))</f>
        <v/>
      </c>
      <c r="D289" s="48" t="str">
        <f>IF(A289&gt;=$B$4,"",(-PPMT(Input!$C$10/12,$B$4-B290,$B$4,$F$4)))</f>
        <v/>
      </c>
      <c r="E289" s="48" t="str">
        <f>IF(A289&gt;=$B$4,"",(-IPMT(Input!$C$10/12,$B$4-B290,$B$4,$F$4)))</f>
        <v/>
      </c>
      <c r="F289" s="47" t="str">
        <f t="shared" si="9"/>
        <v/>
      </c>
    </row>
    <row r="290" spans="1:6" x14ac:dyDescent="0.2">
      <c r="A290" s="7">
        <v>286</v>
      </c>
      <c r="B290" s="7" t="str">
        <f t="shared" si="8"/>
        <v/>
      </c>
      <c r="C290" s="47" t="str">
        <f>IF(A290&gt;$B$4,"",(Input!$C$12))</f>
        <v/>
      </c>
      <c r="D290" s="48" t="str">
        <f>IF(A290&gt;=$B$4,"",(-PPMT(Input!$C$10/12,$B$4-B291,$B$4,$F$4)))</f>
        <v/>
      </c>
      <c r="E290" s="48" t="str">
        <f>IF(A290&gt;=$B$4,"",(-IPMT(Input!$C$10/12,$B$4-B291,$B$4,$F$4)))</f>
        <v/>
      </c>
      <c r="F290" s="47" t="str">
        <f t="shared" si="9"/>
        <v/>
      </c>
    </row>
    <row r="291" spans="1:6" x14ac:dyDescent="0.2">
      <c r="A291" s="7">
        <v>287</v>
      </c>
      <c r="B291" s="7" t="str">
        <f t="shared" si="8"/>
        <v/>
      </c>
      <c r="C291" s="47" t="str">
        <f>IF(A291&gt;$B$4,"",(Input!$C$12))</f>
        <v/>
      </c>
      <c r="D291" s="48" t="str">
        <f>IF(A291&gt;=$B$4,"",(-PPMT(Input!$C$10/12,$B$4-B292,$B$4,$F$4)))</f>
        <v/>
      </c>
      <c r="E291" s="48" t="str">
        <f>IF(A291&gt;=$B$4,"",(-IPMT(Input!$C$10/12,$B$4-B292,$B$4,$F$4)))</f>
        <v/>
      </c>
      <c r="F291" s="47" t="str">
        <f t="shared" si="9"/>
        <v/>
      </c>
    </row>
    <row r="292" spans="1:6" x14ac:dyDescent="0.2">
      <c r="A292" s="60">
        <v>288</v>
      </c>
      <c r="B292" s="60" t="str">
        <f t="shared" si="8"/>
        <v/>
      </c>
      <c r="C292" s="58" t="str">
        <f>IF(A292&gt;$B$4,"",(Input!$C$12))</f>
        <v/>
      </c>
      <c r="D292" s="59" t="str">
        <f>IF(A292&gt;=$B$4,"",(-PPMT(Input!$C$10/12,$B$4-B293,$B$4,$F$4)))</f>
        <v/>
      </c>
      <c r="E292" s="59" t="str">
        <f>IF(A292&gt;=$B$4,"",(-IPMT(Input!$C$10/12,$B$4-B293,$B$4,$F$4)))</f>
        <v/>
      </c>
      <c r="F292" s="58" t="str">
        <f t="shared" si="9"/>
        <v/>
      </c>
    </row>
    <row r="293" spans="1:6" x14ac:dyDescent="0.2">
      <c r="A293" s="7">
        <v>289</v>
      </c>
      <c r="B293" s="7" t="str">
        <f t="shared" si="8"/>
        <v/>
      </c>
      <c r="C293" s="47" t="str">
        <f>IF(A293&gt;$B$4,"",(Input!$C$12))</f>
        <v/>
      </c>
      <c r="D293" s="48" t="str">
        <f>IF(A293&gt;=$B$4,"",(-PPMT(Input!$C$10/12,$B$4-B294,$B$4,$F$4)))</f>
        <v/>
      </c>
      <c r="E293" s="48" t="str">
        <f>IF(A293&gt;=$B$4,"",(-IPMT(Input!$C$10/12,$B$4-B294,$B$4,$F$4)))</f>
        <v/>
      </c>
      <c r="F293" s="47" t="str">
        <f t="shared" si="9"/>
        <v/>
      </c>
    </row>
    <row r="294" spans="1:6" x14ac:dyDescent="0.2">
      <c r="A294" s="7">
        <v>290</v>
      </c>
      <c r="B294" s="7" t="str">
        <f t="shared" si="8"/>
        <v/>
      </c>
      <c r="C294" s="47" t="str">
        <f>IF(A294&gt;$B$4,"",(Input!$C$12))</f>
        <v/>
      </c>
      <c r="D294" s="48" t="str">
        <f>IF(A294&gt;=$B$4,"",(-PPMT(Input!$C$10/12,$B$4-B295,$B$4,$F$4)))</f>
        <v/>
      </c>
      <c r="E294" s="48" t="str">
        <f>IF(A294&gt;=$B$4,"",(-IPMT(Input!$C$10/12,$B$4-B295,$B$4,$F$4)))</f>
        <v/>
      </c>
      <c r="F294" s="47" t="str">
        <f t="shared" si="9"/>
        <v/>
      </c>
    </row>
    <row r="295" spans="1:6" x14ac:dyDescent="0.2">
      <c r="A295" s="7">
        <v>291</v>
      </c>
      <c r="B295" s="7" t="str">
        <f t="shared" si="8"/>
        <v/>
      </c>
      <c r="C295" s="47" t="str">
        <f>IF(A295&gt;$B$4,"",(Input!$C$12))</f>
        <v/>
      </c>
      <c r="D295" s="48" t="str">
        <f>IF(A295&gt;=$B$4,"",(-PPMT(Input!$C$10/12,$B$4-B296,$B$4,$F$4)))</f>
        <v/>
      </c>
      <c r="E295" s="48" t="str">
        <f>IF(A295&gt;=$B$4,"",(-IPMT(Input!$C$10/12,$B$4-B296,$B$4,$F$4)))</f>
        <v/>
      </c>
      <c r="F295" s="47" t="str">
        <f t="shared" si="9"/>
        <v/>
      </c>
    </row>
    <row r="296" spans="1:6" x14ac:dyDescent="0.2">
      <c r="A296" s="7">
        <v>292</v>
      </c>
      <c r="B296" s="7" t="str">
        <f t="shared" si="8"/>
        <v/>
      </c>
      <c r="C296" s="47" t="str">
        <f>IF(A296&gt;$B$4,"",(Input!$C$12))</f>
        <v/>
      </c>
      <c r="D296" s="48" t="str">
        <f>IF(A296&gt;=$B$4,"",(-PPMT(Input!$C$10/12,$B$4-B297,$B$4,$F$4)))</f>
        <v/>
      </c>
      <c r="E296" s="48" t="str">
        <f>IF(A296&gt;=$B$4,"",(-IPMT(Input!$C$10/12,$B$4-B297,$B$4,$F$4)))</f>
        <v/>
      </c>
      <c r="F296" s="47" t="str">
        <f t="shared" si="9"/>
        <v/>
      </c>
    </row>
    <row r="297" spans="1:6" x14ac:dyDescent="0.2">
      <c r="A297" s="7">
        <v>293</v>
      </c>
      <c r="B297" s="7" t="str">
        <f t="shared" si="8"/>
        <v/>
      </c>
      <c r="C297" s="47" t="str">
        <f>IF(A297&gt;$B$4,"",(Input!$C$12))</f>
        <v/>
      </c>
      <c r="D297" s="48" t="str">
        <f>IF(A297&gt;=$B$4,"",(-PPMT(Input!$C$10/12,$B$4-B298,$B$4,$F$4)))</f>
        <v/>
      </c>
      <c r="E297" s="48" t="str">
        <f>IF(A297&gt;=$B$4,"",(-IPMT(Input!$C$10/12,$B$4-B298,$B$4,$F$4)))</f>
        <v/>
      </c>
      <c r="F297" s="47" t="str">
        <f t="shared" si="9"/>
        <v/>
      </c>
    </row>
    <row r="298" spans="1:6" x14ac:dyDescent="0.2">
      <c r="A298" s="7">
        <v>294</v>
      </c>
      <c r="B298" s="7" t="str">
        <f t="shared" si="8"/>
        <v/>
      </c>
      <c r="C298" s="47" t="str">
        <f>IF(A298&gt;$B$4,"",(Input!$C$12))</f>
        <v/>
      </c>
      <c r="D298" s="48" t="str">
        <f>IF(A298&gt;=$B$4,"",(-PPMT(Input!$C$10/12,$B$4-B299,$B$4,$F$4)))</f>
        <v/>
      </c>
      <c r="E298" s="48" t="str">
        <f>IF(A298&gt;=$B$4,"",(-IPMT(Input!$C$10/12,$B$4-B299,$B$4,$F$4)))</f>
        <v/>
      </c>
      <c r="F298" s="47" t="str">
        <f t="shared" si="9"/>
        <v/>
      </c>
    </row>
    <row r="299" spans="1:6" x14ac:dyDescent="0.2">
      <c r="A299" s="7">
        <v>295</v>
      </c>
      <c r="B299" s="7" t="str">
        <f t="shared" si="8"/>
        <v/>
      </c>
      <c r="C299" s="47" t="str">
        <f>IF(A299&gt;$B$4,"",(Input!$C$12))</f>
        <v/>
      </c>
      <c r="D299" s="48" t="str">
        <f>IF(A299&gt;=$B$4,"",(-PPMT(Input!$C$10/12,$B$4-B300,$B$4,$F$4)))</f>
        <v/>
      </c>
      <c r="E299" s="48" t="str">
        <f>IF(A299&gt;=$B$4,"",(-IPMT(Input!$C$10/12,$B$4-B300,$B$4,$F$4)))</f>
        <v/>
      </c>
      <c r="F299" s="47" t="str">
        <f t="shared" si="9"/>
        <v/>
      </c>
    </row>
    <row r="300" spans="1:6" x14ac:dyDescent="0.2">
      <c r="A300" s="7">
        <v>296</v>
      </c>
      <c r="B300" s="7" t="str">
        <f t="shared" si="8"/>
        <v/>
      </c>
      <c r="C300" s="47" t="str">
        <f>IF(A300&gt;$B$4,"",(Input!$C$12))</f>
        <v/>
      </c>
      <c r="D300" s="48" t="str">
        <f>IF(A300&gt;=$B$4,"",(-PPMT(Input!$C$10/12,$B$4-B301,$B$4,$F$4)))</f>
        <v/>
      </c>
      <c r="E300" s="48" t="str">
        <f>IF(A300&gt;=$B$4,"",(-IPMT(Input!$C$10/12,$B$4-B301,$B$4,$F$4)))</f>
        <v/>
      </c>
      <c r="F300" s="47" t="str">
        <f t="shared" si="9"/>
        <v/>
      </c>
    </row>
    <row r="301" spans="1:6" x14ac:dyDescent="0.2">
      <c r="A301" s="7">
        <v>297</v>
      </c>
      <c r="B301" s="7" t="str">
        <f t="shared" si="8"/>
        <v/>
      </c>
      <c r="C301" s="47" t="str">
        <f>IF(A301&gt;$B$4,"",(Input!$C$12))</f>
        <v/>
      </c>
      <c r="D301" s="48" t="str">
        <f>IF(A301&gt;=$B$4,"",(-PPMT(Input!$C$10/12,$B$4-B302,$B$4,$F$4)))</f>
        <v/>
      </c>
      <c r="E301" s="48" t="str">
        <f>IF(A301&gt;=$B$4,"",(-IPMT(Input!$C$10/12,$B$4-B302,$B$4,$F$4)))</f>
        <v/>
      </c>
      <c r="F301" s="47" t="str">
        <f t="shared" si="9"/>
        <v/>
      </c>
    </row>
    <row r="302" spans="1:6" x14ac:dyDescent="0.2">
      <c r="A302" s="7">
        <v>298</v>
      </c>
      <c r="B302" s="7" t="str">
        <f t="shared" si="8"/>
        <v/>
      </c>
      <c r="C302" s="47" t="str">
        <f>IF(A302&gt;$B$4,"",(Input!$C$12))</f>
        <v/>
      </c>
      <c r="D302" s="48" t="str">
        <f>IF(A302&gt;=$B$4,"",(-PPMT(Input!$C$10/12,$B$4-B303,$B$4,$F$4)))</f>
        <v/>
      </c>
      <c r="E302" s="48" t="str">
        <f>IF(A302&gt;=$B$4,"",(-IPMT(Input!$C$10/12,$B$4-B303,$B$4,$F$4)))</f>
        <v/>
      </c>
      <c r="F302" s="47" t="str">
        <f t="shared" si="9"/>
        <v/>
      </c>
    </row>
    <row r="303" spans="1:6" x14ac:dyDescent="0.2">
      <c r="A303" s="7">
        <v>299</v>
      </c>
      <c r="B303" s="7" t="str">
        <f t="shared" si="8"/>
        <v/>
      </c>
      <c r="C303" s="47" t="str">
        <f>IF(A303&gt;$B$4,"",(Input!$C$12))</f>
        <v/>
      </c>
      <c r="D303" s="48" t="str">
        <f>IF(A303&gt;=$B$4,"",(-PPMT(Input!$C$10/12,$B$4-B304,$B$4,$F$4)))</f>
        <v/>
      </c>
      <c r="E303" s="48" t="str">
        <f>IF(A303&gt;=$B$4,"",(-IPMT(Input!$C$10/12,$B$4-B304,$B$4,$F$4)))</f>
        <v/>
      </c>
      <c r="F303" s="47" t="str">
        <f t="shared" si="9"/>
        <v/>
      </c>
    </row>
    <row r="304" spans="1:6" x14ac:dyDescent="0.2">
      <c r="A304" s="60">
        <v>300</v>
      </c>
      <c r="B304" s="60" t="str">
        <f t="shared" si="8"/>
        <v/>
      </c>
      <c r="C304" s="58" t="str">
        <f>IF(A304&gt;$B$4,"",(Input!$C$12))</f>
        <v/>
      </c>
      <c r="D304" s="59" t="str">
        <f>IF(A304&gt;=$B$4,"",(-PPMT(Input!$C$10/12,$B$4-B305,$B$4,$F$4)))</f>
        <v/>
      </c>
      <c r="E304" s="59" t="str">
        <f>IF(A304&gt;=$B$4,"",(-IPMT(Input!$C$10/12,$B$4-B305,$B$4,$F$4)))</f>
        <v/>
      </c>
      <c r="F304" s="58" t="str">
        <f t="shared" si="9"/>
        <v/>
      </c>
    </row>
    <row r="305" spans="1:6" x14ac:dyDescent="0.2">
      <c r="A305" s="7">
        <v>301</v>
      </c>
      <c r="B305" s="7" t="str">
        <f t="shared" si="8"/>
        <v/>
      </c>
      <c r="C305" s="47" t="str">
        <f>IF(A305&gt;$B$4,"",(Input!$C$12))</f>
        <v/>
      </c>
      <c r="D305" s="48" t="str">
        <f>IF(A305&gt;=$B$4,"",(-PPMT(Input!$C$10/12,$B$4-B306,$B$4,$F$4)))</f>
        <v/>
      </c>
      <c r="E305" s="48" t="str">
        <f>IF(A305&gt;=$B$4,"",(-IPMT(Input!$C$10/12,$B$4-B306,$B$4,$F$4)))</f>
        <v/>
      </c>
      <c r="F305" s="47" t="str">
        <f t="shared" si="9"/>
        <v/>
      </c>
    </row>
    <row r="306" spans="1:6" x14ac:dyDescent="0.2">
      <c r="A306" s="7">
        <v>302</v>
      </c>
      <c r="B306" s="7" t="str">
        <f t="shared" si="8"/>
        <v/>
      </c>
      <c r="C306" s="47" t="str">
        <f>IF(A306&gt;$B$4,"",(Input!$C$12))</f>
        <v/>
      </c>
      <c r="D306" s="48" t="str">
        <f>IF(A306&gt;=$B$4,"",(-PPMT(Input!$C$10/12,$B$4-B307,$B$4,$F$4)))</f>
        <v/>
      </c>
      <c r="E306" s="48" t="str">
        <f>IF(A306&gt;=$B$4,"",(-IPMT(Input!$C$10/12,$B$4-B307,$B$4,$F$4)))</f>
        <v/>
      </c>
      <c r="F306" s="47" t="str">
        <f t="shared" si="9"/>
        <v/>
      </c>
    </row>
    <row r="307" spans="1:6" x14ac:dyDescent="0.2">
      <c r="A307" s="7">
        <v>303</v>
      </c>
      <c r="B307" s="7" t="str">
        <f t="shared" si="8"/>
        <v/>
      </c>
      <c r="C307" s="47" t="str">
        <f>IF(A307&gt;$B$4,"",(Input!$C$12))</f>
        <v/>
      </c>
      <c r="D307" s="48" t="str">
        <f>IF(A307&gt;=$B$4,"",(-PPMT(Input!$C$10/12,$B$4-B308,$B$4,$F$4)))</f>
        <v/>
      </c>
      <c r="E307" s="48" t="str">
        <f>IF(A307&gt;=$B$4,"",(-IPMT(Input!$C$10/12,$B$4-B308,$B$4,$F$4)))</f>
        <v/>
      </c>
      <c r="F307" s="47" t="str">
        <f t="shared" si="9"/>
        <v/>
      </c>
    </row>
    <row r="308" spans="1:6" x14ac:dyDescent="0.2">
      <c r="A308" s="7">
        <v>304</v>
      </c>
      <c r="B308" s="7" t="str">
        <f t="shared" si="8"/>
        <v/>
      </c>
      <c r="C308" s="47" t="str">
        <f>IF(A308&gt;$B$4,"",(Input!$C$12))</f>
        <v/>
      </c>
      <c r="D308" s="48" t="str">
        <f>IF(A308&gt;=$B$4,"",(-PPMT(Input!$C$10/12,$B$4-B309,$B$4,$F$4)))</f>
        <v/>
      </c>
      <c r="E308" s="48" t="str">
        <f>IF(A308&gt;=$B$4,"",(-IPMT(Input!$C$10/12,$B$4-B309,$B$4,$F$4)))</f>
        <v/>
      </c>
      <c r="F308" s="47" t="str">
        <f t="shared" si="9"/>
        <v/>
      </c>
    </row>
    <row r="309" spans="1:6" x14ac:dyDescent="0.2">
      <c r="A309" s="7">
        <v>305</v>
      </c>
      <c r="B309" s="7" t="str">
        <f t="shared" si="8"/>
        <v/>
      </c>
      <c r="C309" s="47" t="str">
        <f>IF(A309&gt;$B$4,"",(Input!$C$12))</f>
        <v/>
      </c>
      <c r="D309" s="48" t="str">
        <f>IF(A309&gt;=$B$4,"",(-PPMT(Input!$C$10/12,$B$4-B310,$B$4,$F$4)))</f>
        <v/>
      </c>
      <c r="E309" s="48" t="str">
        <f>IF(A309&gt;=$B$4,"",(-IPMT(Input!$C$10/12,$B$4-B310,$B$4,$F$4)))</f>
        <v/>
      </c>
      <c r="F309" s="47" t="str">
        <f t="shared" si="9"/>
        <v/>
      </c>
    </row>
    <row r="310" spans="1:6" x14ac:dyDescent="0.2">
      <c r="A310" s="7">
        <v>306</v>
      </c>
      <c r="B310" s="7" t="str">
        <f t="shared" si="8"/>
        <v/>
      </c>
      <c r="C310" s="47" t="str">
        <f>IF(A310&gt;$B$4,"",(Input!$C$12))</f>
        <v/>
      </c>
      <c r="D310" s="48" t="str">
        <f>IF(A310&gt;=$B$4,"",(-PPMT(Input!$C$10/12,$B$4-B311,$B$4,$F$4)))</f>
        <v/>
      </c>
      <c r="E310" s="48" t="str">
        <f>IF(A310&gt;=$B$4,"",(-IPMT(Input!$C$10/12,$B$4-B311,$B$4,$F$4)))</f>
        <v/>
      </c>
      <c r="F310" s="47" t="str">
        <f t="shared" si="9"/>
        <v/>
      </c>
    </row>
    <row r="311" spans="1:6" x14ac:dyDescent="0.2">
      <c r="A311" s="7">
        <v>307</v>
      </c>
      <c r="B311" s="7" t="str">
        <f t="shared" si="8"/>
        <v/>
      </c>
      <c r="C311" s="47" t="str">
        <f>IF(A311&gt;$B$4,"",(Input!$C$12))</f>
        <v/>
      </c>
      <c r="D311" s="48" t="str">
        <f>IF(A311&gt;=$B$4,"",(-PPMT(Input!$C$10/12,$B$4-B312,$B$4,$F$4)))</f>
        <v/>
      </c>
      <c r="E311" s="48" t="str">
        <f>IF(A311&gt;=$B$4,"",(-IPMT(Input!$C$10/12,$B$4-B312,$B$4,$F$4)))</f>
        <v/>
      </c>
      <c r="F311" s="47" t="str">
        <f t="shared" si="9"/>
        <v/>
      </c>
    </row>
    <row r="312" spans="1:6" x14ac:dyDescent="0.2">
      <c r="A312" s="7">
        <v>308</v>
      </c>
      <c r="B312" s="7" t="str">
        <f t="shared" si="8"/>
        <v/>
      </c>
      <c r="C312" s="47" t="str">
        <f>IF(A312&gt;$B$4,"",(Input!$C$12))</f>
        <v/>
      </c>
      <c r="D312" s="48" t="str">
        <f>IF(A312&gt;=$B$4,"",(-PPMT(Input!$C$10/12,$B$4-B313,$B$4,$F$4)))</f>
        <v/>
      </c>
      <c r="E312" s="48" t="str">
        <f>IF(A312&gt;=$B$4,"",(-IPMT(Input!$C$10/12,$B$4-B313,$B$4,$F$4)))</f>
        <v/>
      </c>
      <c r="F312" s="47" t="str">
        <f t="shared" si="9"/>
        <v/>
      </c>
    </row>
    <row r="313" spans="1:6" x14ac:dyDescent="0.2">
      <c r="A313" s="7">
        <v>309</v>
      </c>
      <c r="B313" s="7" t="str">
        <f t="shared" si="8"/>
        <v/>
      </c>
      <c r="C313" s="47" t="str">
        <f>IF(A313&gt;$B$4,"",(Input!$C$12))</f>
        <v/>
      </c>
      <c r="D313" s="48" t="str">
        <f>IF(A313&gt;=$B$4,"",(-PPMT(Input!$C$10/12,$B$4-B314,$B$4,$F$4)))</f>
        <v/>
      </c>
      <c r="E313" s="48" t="str">
        <f>IF(A313&gt;=$B$4,"",(-IPMT(Input!$C$10/12,$B$4-B314,$B$4,$F$4)))</f>
        <v/>
      </c>
      <c r="F313" s="47" t="str">
        <f t="shared" si="9"/>
        <v/>
      </c>
    </row>
    <row r="314" spans="1:6" x14ac:dyDescent="0.2">
      <c r="A314" s="7">
        <v>310</v>
      </c>
      <c r="B314" s="7" t="str">
        <f t="shared" si="8"/>
        <v/>
      </c>
      <c r="C314" s="47" t="str">
        <f>IF(A314&gt;$B$4,"",(Input!$C$12))</f>
        <v/>
      </c>
      <c r="D314" s="48" t="str">
        <f>IF(A314&gt;=$B$4,"",(-PPMT(Input!$C$10/12,$B$4-B315,$B$4,$F$4)))</f>
        <v/>
      </c>
      <c r="E314" s="48" t="str">
        <f>IF(A314&gt;=$B$4,"",(-IPMT(Input!$C$10/12,$B$4-B315,$B$4,$F$4)))</f>
        <v/>
      </c>
      <c r="F314" s="47" t="str">
        <f t="shared" si="9"/>
        <v/>
      </c>
    </row>
    <row r="315" spans="1:6" x14ac:dyDescent="0.2">
      <c r="A315" s="7">
        <v>311</v>
      </c>
      <c r="B315" s="7" t="str">
        <f t="shared" si="8"/>
        <v/>
      </c>
      <c r="C315" s="47" t="str">
        <f>IF(A315&gt;$B$4,"",(Input!$C$12))</f>
        <v/>
      </c>
      <c r="D315" s="48" t="str">
        <f>IF(A315&gt;=$B$4,"",(-PPMT(Input!$C$10/12,$B$4-B316,$B$4,$F$4)))</f>
        <v/>
      </c>
      <c r="E315" s="48" t="str">
        <f>IF(A315&gt;=$B$4,"",(-IPMT(Input!$C$10/12,$B$4-B316,$B$4,$F$4)))</f>
        <v/>
      </c>
      <c r="F315" s="47" t="str">
        <f t="shared" si="9"/>
        <v/>
      </c>
    </row>
    <row r="316" spans="1:6" x14ac:dyDescent="0.2">
      <c r="A316" s="60">
        <v>312</v>
      </c>
      <c r="B316" s="60" t="str">
        <f t="shared" si="8"/>
        <v/>
      </c>
      <c r="C316" s="58" t="str">
        <f>IF(A316&gt;$B$4,"",(Input!$C$12))</f>
        <v/>
      </c>
      <c r="D316" s="59" t="str">
        <f>IF(A316&gt;=$B$4,"",(-PPMT(Input!$C$10/12,$B$4-B317,$B$4,$F$4)))</f>
        <v/>
      </c>
      <c r="E316" s="59" t="str">
        <f>IF(A316&gt;=$B$4,"",(-IPMT(Input!$C$10/12,$B$4-B317,$B$4,$F$4)))</f>
        <v/>
      </c>
      <c r="F316" s="58" t="str">
        <f t="shared" si="9"/>
        <v/>
      </c>
    </row>
    <row r="317" spans="1:6" x14ac:dyDescent="0.2">
      <c r="A317" s="7">
        <v>313</v>
      </c>
      <c r="B317" s="7" t="str">
        <f t="shared" si="8"/>
        <v/>
      </c>
      <c r="C317" s="47" t="str">
        <f>IF(A317&gt;$B$4,"",(Input!$C$12))</f>
        <v/>
      </c>
      <c r="D317" s="48" t="str">
        <f>IF(A317&gt;=$B$4,"",(-PPMT(Input!$C$10/12,$B$4-B318,$B$4,$F$4)))</f>
        <v/>
      </c>
      <c r="E317" s="48" t="str">
        <f>IF(A317&gt;=$B$4,"",(-IPMT(Input!$C$10/12,$B$4-B318,$B$4,$F$4)))</f>
        <v/>
      </c>
      <c r="F317" s="47" t="str">
        <f t="shared" si="9"/>
        <v/>
      </c>
    </row>
    <row r="318" spans="1:6" x14ac:dyDescent="0.2">
      <c r="A318" s="7">
        <v>314</v>
      </c>
      <c r="B318" s="7" t="str">
        <f t="shared" ref="B318:B364" si="10">IF(A318&gt;$B$4,"",(B317-1))</f>
        <v/>
      </c>
      <c r="C318" s="47" t="str">
        <f>IF(A318&gt;$B$4,"",(Input!$C$12))</f>
        <v/>
      </c>
      <c r="D318" s="48" t="str">
        <f>IF(A318&gt;=$B$4,"",(-PPMT(Input!$C$10/12,$B$4-B319,$B$4,$F$4)))</f>
        <v/>
      </c>
      <c r="E318" s="48" t="str">
        <f>IF(A318&gt;=$B$4,"",(-IPMT(Input!$C$10/12,$B$4-B319,$B$4,$F$4)))</f>
        <v/>
      </c>
      <c r="F318" s="47" t="str">
        <f t="shared" si="9"/>
        <v/>
      </c>
    </row>
    <row r="319" spans="1:6" x14ac:dyDescent="0.2">
      <c r="A319" s="7">
        <v>315</v>
      </c>
      <c r="B319" s="7" t="str">
        <f t="shared" si="10"/>
        <v/>
      </c>
      <c r="C319" s="47" t="str">
        <f>IF(A319&gt;$B$4,"",(Input!$C$12))</f>
        <v/>
      </c>
      <c r="D319" s="48" t="str">
        <f>IF(A319&gt;=$B$4,"",(-PPMT(Input!$C$10/12,$B$4-B320,$B$4,$F$4)))</f>
        <v/>
      </c>
      <c r="E319" s="48" t="str">
        <f>IF(A319&gt;=$B$4,"",(-IPMT(Input!$C$10/12,$B$4-B320,$B$4,$F$4)))</f>
        <v/>
      </c>
      <c r="F319" s="47" t="str">
        <f t="shared" si="9"/>
        <v/>
      </c>
    </row>
    <row r="320" spans="1:6" x14ac:dyDescent="0.2">
      <c r="A320" s="7">
        <v>316</v>
      </c>
      <c r="B320" s="7" t="str">
        <f t="shared" si="10"/>
        <v/>
      </c>
      <c r="C320" s="47" t="str">
        <f>IF(A320&gt;$B$4,"",(Input!$C$12))</f>
        <v/>
      </c>
      <c r="D320" s="48" t="str">
        <f>IF(A320&gt;=$B$4,"",(-PPMT(Input!$C$10/12,$B$4-B321,$B$4,$F$4)))</f>
        <v/>
      </c>
      <c r="E320" s="48" t="str">
        <f>IF(A320&gt;=$B$4,"",(-IPMT(Input!$C$10/12,$B$4-B321,$B$4,$F$4)))</f>
        <v/>
      </c>
      <c r="F320" s="47" t="str">
        <f t="shared" si="9"/>
        <v/>
      </c>
    </row>
    <row r="321" spans="1:6" x14ac:dyDescent="0.2">
      <c r="A321" s="7">
        <v>317</v>
      </c>
      <c r="B321" s="7" t="str">
        <f t="shared" si="10"/>
        <v/>
      </c>
      <c r="C321" s="47" t="str">
        <f>IF(A321&gt;$B$4,"",(Input!$C$12))</f>
        <v/>
      </c>
      <c r="D321" s="48" t="str">
        <f>IF(A321&gt;=$B$4,"",(-PPMT(Input!$C$10/12,$B$4-B322,$B$4,$F$4)))</f>
        <v/>
      </c>
      <c r="E321" s="48" t="str">
        <f>IF(A321&gt;=$B$4,"",(-IPMT(Input!$C$10/12,$B$4-B322,$B$4,$F$4)))</f>
        <v/>
      </c>
      <c r="F321" s="47" t="str">
        <f t="shared" si="9"/>
        <v/>
      </c>
    </row>
    <row r="322" spans="1:6" x14ac:dyDescent="0.2">
      <c r="A322" s="7">
        <v>318</v>
      </c>
      <c r="B322" s="7" t="str">
        <f t="shared" si="10"/>
        <v/>
      </c>
      <c r="C322" s="47" t="str">
        <f>IF(A322&gt;$B$4,"",(Input!$C$12))</f>
        <v/>
      </c>
      <c r="D322" s="48" t="str">
        <f>IF(A322&gt;=$B$4,"",(-PPMT(Input!$C$10/12,$B$4-B323,$B$4,$F$4)))</f>
        <v/>
      </c>
      <c r="E322" s="48" t="str">
        <f>IF(A322&gt;=$B$4,"",(-IPMT(Input!$C$10/12,$B$4-B323,$B$4,$F$4)))</f>
        <v/>
      </c>
      <c r="F322" s="47" t="str">
        <f t="shared" si="9"/>
        <v/>
      </c>
    </row>
    <row r="323" spans="1:6" x14ac:dyDescent="0.2">
      <c r="A323" s="7">
        <v>319</v>
      </c>
      <c r="B323" s="7" t="str">
        <f t="shared" si="10"/>
        <v/>
      </c>
      <c r="C323" s="47" t="str">
        <f>IF(A323&gt;$B$4,"",(Input!$C$12))</f>
        <v/>
      </c>
      <c r="D323" s="48" t="str">
        <f>IF(A323&gt;=$B$4,"",(-PPMT(Input!$C$10/12,$B$4-B324,$B$4,$F$4)))</f>
        <v/>
      </c>
      <c r="E323" s="48" t="str">
        <f>IF(A323&gt;=$B$4,"",(-IPMT(Input!$C$10/12,$B$4-B324,$B$4,$F$4)))</f>
        <v/>
      </c>
      <c r="F323" s="47" t="str">
        <f t="shared" si="9"/>
        <v/>
      </c>
    </row>
    <row r="324" spans="1:6" x14ac:dyDescent="0.2">
      <c r="A324" s="7">
        <v>320</v>
      </c>
      <c r="B324" s="7" t="str">
        <f t="shared" si="10"/>
        <v/>
      </c>
      <c r="C324" s="47" t="str">
        <f>IF(A324&gt;$B$4,"",(Input!$C$12))</f>
        <v/>
      </c>
      <c r="D324" s="48" t="str">
        <f>IF(A324&gt;=$B$4,"",(-PPMT(Input!$C$10/12,$B$4-B325,$B$4,$F$4)))</f>
        <v/>
      </c>
      <c r="E324" s="48" t="str">
        <f>IF(A324&gt;=$B$4,"",(-IPMT(Input!$C$10/12,$B$4-B325,$B$4,$F$4)))</f>
        <v/>
      </c>
      <c r="F324" s="47" t="str">
        <f t="shared" si="9"/>
        <v/>
      </c>
    </row>
    <row r="325" spans="1:6" x14ac:dyDescent="0.2">
      <c r="A325" s="7">
        <v>321</v>
      </c>
      <c r="B325" s="7" t="str">
        <f t="shared" si="10"/>
        <v/>
      </c>
      <c r="C325" s="47" t="str">
        <f>IF(A325&gt;$B$4,"",(Input!$C$12))</f>
        <v/>
      </c>
      <c r="D325" s="48" t="str">
        <f>IF(A325&gt;=$B$4,"",(-PPMT(Input!$C$10/12,$B$4-B326,$B$4,$F$4)))</f>
        <v/>
      </c>
      <c r="E325" s="48" t="str">
        <f>IF(A325&gt;=$B$4,"",(-IPMT(Input!$C$10/12,$B$4-B326,$B$4,$F$4)))</f>
        <v/>
      </c>
      <c r="F325" s="47" t="str">
        <f t="shared" ref="F325:F363" si="11">IF(A325&gt;$B$4,"",F324-D324)</f>
        <v/>
      </c>
    </row>
    <row r="326" spans="1:6" x14ac:dyDescent="0.2">
      <c r="A326" s="7">
        <v>322</v>
      </c>
      <c r="B326" s="7" t="str">
        <f t="shared" si="10"/>
        <v/>
      </c>
      <c r="C326" s="47" t="str">
        <f>IF(A326&gt;$B$4,"",(Input!$C$12))</f>
        <v/>
      </c>
      <c r="D326" s="48" t="str">
        <f>IF(A326&gt;=$B$4,"",(-PPMT(Input!$C$10/12,$B$4-B327,$B$4,$F$4)))</f>
        <v/>
      </c>
      <c r="E326" s="48" t="str">
        <f>IF(A326&gt;=$B$4,"",(-IPMT(Input!$C$10/12,$B$4-B327,$B$4,$F$4)))</f>
        <v/>
      </c>
      <c r="F326" s="47" t="str">
        <f t="shared" si="11"/>
        <v/>
      </c>
    </row>
    <row r="327" spans="1:6" x14ac:dyDescent="0.2">
      <c r="A327" s="7">
        <v>323</v>
      </c>
      <c r="B327" s="7" t="str">
        <f t="shared" si="10"/>
        <v/>
      </c>
      <c r="C327" s="47" t="str">
        <f>IF(A327&gt;$B$4,"",(Input!$C$12))</f>
        <v/>
      </c>
      <c r="D327" s="48" t="str">
        <f>IF(A327&gt;=$B$4,"",(-PPMT(Input!$C$10/12,$B$4-B328,$B$4,$F$4)))</f>
        <v/>
      </c>
      <c r="E327" s="48" t="str">
        <f>IF(A327&gt;=$B$4,"",(-IPMT(Input!$C$10/12,$B$4-B328,$B$4,$F$4)))</f>
        <v/>
      </c>
      <c r="F327" s="47" t="str">
        <f t="shared" si="11"/>
        <v/>
      </c>
    </row>
    <row r="328" spans="1:6" x14ac:dyDescent="0.2">
      <c r="A328" s="60">
        <v>324</v>
      </c>
      <c r="B328" s="60" t="str">
        <f t="shared" si="10"/>
        <v/>
      </c>
      <c r="C328" s="58" t="str">
        <f>IF(A328&gt;$B$4,"",(Input!$C$12))</f>
        <v/>
      </c>
      <c r="D328" s="59" t="str">
        <f>IF(A328&gt;=$B$4,"",(-PPMT(Input!$C$10/12,$B$4-B329,$B$4,$F$4)))</f>
        <v/>
      </c>
      <c r="E328" s="59" t="str">
        <f>IF(A328&gt;=$B$4,"",(-IPMT(Input!$C$10/12,$B$4-B329,$B$4,$F$4)))</f>
        <v/>
      </c>
      <c r="F328" s="58" t="str">
        <f t="shared" si="11"/>
        <v/>
      </c>
    </row>
    <row r="329" spans="1:6" x14ac:dyDescent="0.2">
      <c r="A329" s="7">
        <v>325</v>
      </c>
      <c r="B329" s="7" t="str">
        <f t="shared" si="10"/>
        <v/>
      </c>
      <c r="C329" s="47" t="str">
        <f>IF(A329&gt;$B$4,"",(Input!$C$12))</f>
        <v/>
      </c>
      <c r="D329" s="48" t="str">
        <f>IF(A329&gt;=$B$4,"",(-PPMT(Input!$C$10/12,$B$4-B330,$B$4,$F$4)))</f>
        <v/>
      </c>
      <c r="E329" s="48" t="str">
        <f>IF(A329&gt;=$B$4,"",(-IPMT(Input!$C$10/12,$B$4-B330,$B$4,$F$4)))</f>
        <v/>
      </c>
      <c r="F329" s="47" t="str">
        <f t="shared" si="11"/>
        <v/>
      </c>
    </row>
    <row r="330" spans="1:6" x14ac:dyDescent="0.2">
      <c r="A330" s="7">
        <v>326</v>
      </c>
      <c r="B330" s="7" t="str">
        <f t="shared" si="10"/>
        <v/>
      </c>
      <c r="C330" s="47" t="str">
        <f>IF(A330&gt;$B$4,"",(Input!$C$12))</f>
        <v/>
      </c>
      <c r="D330" s="48" t="str">
        <f>IF(A330&gt;=$B$4,"",(-PPMT(Input!$C$10/12,$B$4-B331,$B$4,$F$4)))</f>
        <v/>
      </c>
      <c r="E330" s="48" t="str">
        <f>IF(A330&gt;=$B$4,"",(-IPMT(Input!$C$10/12,$B$4-B331,$B$4,$F$4)))</f>
        <v/>
      </c>
      <c r="F330" s="47" t="str">
        <f t="shared" si="11"/>
        <v/>
      </c>
    </row>
    <row r="331" spans="1:6" x14ac:dyDescent="0.2">
      <c r="A331" s="7">
        <v>327</v>
      </c>
      <c r="B331" s="7" t="str">
        <f t="shared" si="10"/>
        <v/>
      </c>
      <c r="C331" s="47" t="str">
        <f>IF(A331&gt;$B$4,"",(Input!$C$12))</f>
        <v/>
      </c>
      <c r="D331" s="48" t="str">
        <f>IF(A331&gt;=$B$4,"",(-PPMT(Input!$C$10/12,$B$4-B332,$B$4,$F$4)))</f>
        <v/>
      </c>
      <c r="E331" s="48" t="str">
        <f>IF(A331&gt;=$B$4,"",(-IPMT(Input!$C$10/12,$B$4-B332,$B$4,$F$4)))</f>
        <v/>
      </c>
      <c r="F331" s="47" t="str">
        <f t="shared" si="11"/>
        <v/>
      </c>
    </row>
    <row r="332" spans="1:6" x14ac:dyDescent="0.2">
      <c r="A332" s="7">
        <v>328</v>
      </c>
      <c r="B332" s="7" t="str">
        <f t="shared" si="10"/>
        <v/>
      </c>
      <c r="C332" s="47" t="str">
        <f>IF(A332&gt;$B$4,"",(Input!$C$12))</f>
        <v/>
      </c>
      <c r="D332" s="48" t="str">
        <f>IF(A332&gt;=$B$4,"",(-PPMT(Input!$C$10/12,$B$4-B333,$B$4,$F$4)))</f>
        <v/>
      </c>
      <c r="E332" s="48" t="str">
        <f>IF(A332&gt;=$B$4,"",(-IPMT(Input!$C$10/12,$B$4-B333,$B$4,$F$4)))</f>
        <v/>
      </c>
      <c r="F332" s="47" t="str">
        <f t="shared" si="11"/>
        <v/>
      </c>
    </row>
    <row r="333" spans="1:6" x14ac:dyDescent="0.2">
      <c r="A333" s="7">
        <v>329</v>
      </c>
      <c r="B333" s="7" t="str">
        <f t="shared" si="10"/>
        <v/>
      </c>
      <c r="C333" s="47" t="str">
        <f>IF(A333&gt;$B$4,"",(Input!$C$12))</f>
        <v/>
      </c>
      <c r="D333" s="48" t="str">
        <f>IF(A333&gt;=$B$4,"",(-PPMT(Input!$C$10/12,$B$4-B334,$B$4,$F$4)))</f>
        <v/>
      </c>
      <c r="E333" s="48" t="str">
        <f>IF(A333&gt;=$B$4,"",(-IPMT(Input!$C$10/12,$B$4-B334,$B$4,$F$4)))</f>
        <v/>
      </c>
      <c r="F333" s="47" t="str">
        <f t="shared" si="11"/>
        <v/>
      </c>
    </row>
    <row r="334" spans="1:6" x14ac:dyDescent="0.2">
      <c r="A334" s="7">
        <v>330</v>
      </c>
      <c r="B334" s="7" t="str">
        <f t="shared" si="10"/>
        <v/>
      </c>
      <c r="C334" s="47" t="str">
        <f>IF(A334&gt;$B$4,"",(Input!$C$12))</f>
        <v/>
      </c>
      <c r="D334" s="48" t="str">
        <f>IF(A334&gt;=$B$4,"",(-PPMT(Input!$C$10/12,$B$4-B335,$B$4,$F$4)))</f>
        <v/>
      </c>
      <c r="E334" s="48" t="str">
        <f>IF(A334&gt;=$B$4,"",(-IPMT(Input!$C$10/12,$B$4-B335,$B$4,$F$4)))</f>
        <v/>
      </c>
      <c r="F334" s="47" t="str">
        <f t="shared" si="11"/>
        <v/>
      </c>
    </row>
    <row r="335" spans="1:6" x14ac:dyDescent="0.2">
      <c r="A335" s="7">
        <v>331</v>
      </c>
      <c r="B335" s="7" t="str">
        <f t="shared" si="10"/>
        <v/>
      </c>
      <c r="C335" s="47" t="str">
        <f>IF(A335&gt;$B$4,"",(Input!$C$12))</f>
        <v/>
      </c>
      <c r="D335" s="48" t="str">
        <f>IF(A335&gt;=$B$4,"",(-PPMT(Input!$C$10/12,$B$4-B336,$B$4,$F$4)))</f>
        <v/>
      </c>
      <c r="E335" s="48" t="str">
        <f>IF(A335&gt;=$B$4,"",(-IPMT(Input!$C$10/12,$B$4-B336,$B$4,$F$4)))</f>
        <v/>
      </c>
      <c r="F335" s="47" t="str">
        <f t="shared" si="11"/>
        <v/>
      </c>
    </row>
    <row r="336" spans="1:6" x14ac:dyDescent="0.2">
      <c r="A336" s="7">
        <v>332</v>
      </c>
      <c r="B336" s="7" t="str">
        <f t="shared" si="10"/>
        <v/>
      </c>
      <c r="C336" s="47" t="str">
        <f>IF(A336&gt;$B$4,"",(Input!$C$12))</f>
        <v/>
      </c>
      <c r="D336" s="48" t="str">
        <f>IF(A336&gt;=$B$4,"",(-PPMT(Input!$C$10/12,$B$4-B337,$B$4,$F$4)))</f>
        <v/>
      </c>
      <c r="E336" s="48" t="str">
        <f>IF(A336&gt;=$B$4,"",(-IPMT(Input!$C$10/12,$B$4-B337,$B$4,$F$4)))</f>
        <v/>
      </c>
      <c r="F336" s="47" t="str">
        <f t="shared" si="11"/>
        <v/>
      </c>
    </row>
    <row r="337" spans="1:6" x14ac:dyDescent="0.2">
      <c r="A337" s="7">
        <v>333</v>
      </c>
      <c r="B337" s="7" t="str">
        <f t="shared" si="10"/>
        <v/>
      </c>
      <c r="C337" s="47" t="str">
        <f>IF(A337&gt;$B$4,"",(Input!$C$12))</f>
        <v/>
      </c>
      <c r="D337" s="48" t="str">
        <f>IF(A337&gt;=$B$4,"",(-PPMT(Input!$C$10/12,$B$4-B338,$B$4,$F$4)))</f>
        <v/>
      </c>
      <c r="E337" s="48" t="str">
        <f>IF(A337&gt;=$B$4,"",(-IPMT(Input!$C$10/12,$B$4-B338,$B$4,$F$4)))</f>
        <v/>
      </c>
      <c r="F337" s="47" t="str">
        <f t="shared" si="11"/>
        <v/>
      </c>
    </row>
    <row r="338" spans="1:6" x14ac:dyDescent="0.2">
      <c r="A338" s="7">
        <v>334</v>
      </c>
      <c r="B338" s="7" t="str">
        <f t="shared" si="10"/>
        <v/>
      </c>
      <c r="C338" s="47" t="str">
        <f>IF(A338&gt;$B$4,"",(Input!$C$12))</f>
        <v/>
      </c>
      <c r="D338" s="48" t="str">
        <f>IF(A338&gt;=$B$4,"",(-PPMT(Input!$C$10/12,$B$4-B339,$B$4,$F$4)))</f>
        <v/>
      </c>
      <c r="E338" s="48" t="str">
        <f>IF(A338&gt;=$B$4,"",(-IPMT(Input!$C$10/12,$B$4-B339,$B$4,$F$4)))</f>
        <v/>
      </c>
      <c r="F338" s="47" t="str">
        <f t="shared" si="11"/>
        <v/>
      </c>
    </row>
    <row r="339" spans="1:6" x14ac:dyDescent="0.2">
      <c r="A339" s="7">
        <v>335</v>
      </c>
      <c r="B339" s="7" t="str">
        <f t="shared" si="10"/>
        <v/>
      </c>
      <c r="C339" s="47" t="str">
        <f>IF(A339&gt;$B$4,"",(Input!$C$12))</f>
        <v/>
      </c>
      <c r="D339" s="48" t="str">
        <f>IF(A339&gt;=$B$4,"",(-PPMT(Input!$C$10/12,$B$4-B340,$B$4,$F$4)))</f>
        <v/>
      </c>
      <c r="E339" s="48" t="str">
        <f>IF(A339&gt;=$B$4,"",(-IPMT(Input!$C$10/12,$B$4-B340,$B$4,$F$4)))</f>
        <v/>
      </c>
      <c r="F339" s="47" t="str">
        <f t="shared" si="11"/>
        <v/>
      </c>
    </row>
    <row r="340" spans="1:6" x14ac:dyDescent="0.2">
      <c r="A340" s="60">
        <v>336</v>
      </c>
      <c r="B340" s="60" t="str">
        <f t="shared" si="10"/>
        <v/>
      </c>
      <c r="C340" s="58" t="str">
        <f>IF(A340&gt;$B$4,"",(Input!$C$12))</f>
        <v/>
      </c>
      <c r="D340" s="59" t="str">
        <f>IF(A340&gt;=$B$4,"",(-PPMT(Input!$C$10/12,$B$4-B341,$B$4,$F$4)))</f>
        <v/>
      </c>
      <c r="E340" s="59" t="str">
        <f>IF(A340&gt;=$B$4,"",(-IPMT(Input!$C$10/12,$B$4-B341,$B$4,$F$4)))</f>
        <v/>
      </c>
      <c r="F340" s="58" t="str">
        <f t="shared" si="11"/>
        <v/>
      </c>
    </row>
    <row r="341" spans="1:6" x14ac:dyDescent="0.2">
      <c r="A341" s="7">
        <v>337</v>
      </c>
      <c r="B341" s="7" t="str">
        <f t="shared" si="10"/>
        <v/>
      </c>
      <c r="C341" s="47" t="str">
        <f>IF(A341&gt;$B$4,"",(Input!$C$12))</f>
        <v/>
      </c>
      <c r="D341" s="48" t="str">
        <f>IF(A341&gt;=$B$4,"",(-PPMT(Input!$C$10/12,$B$4-B342,$B$4,$F$4)))</f>
        <v/>
      </c>
      <c r="E341" s="48" t="str">
        <f>IF(A341&gt;=$B$4,"",(-IPMT(Input!$C$10/12,$B$4-B342,$B$4,$F$4)))</f>
        <v/>
      </c>
      <c r="F341" s="47" t="str">
        <f t="shared" si="11"/>
        <v/>
      </c>
    </row>
    <row r="342" spans="1:6" x14ac:dyDescent="0.2">
      <c r="A342" s="7">
        <v>338</v>
      </c>
      <c r="B342" s="7" t="str">
        <f t="shared" si="10"/>
        <v/>
      </c>
      <c r="C342" s="47" t="str">
        <f>IF(A342&gt;$B$4,"",(Input!$C$12))</f>
        <v/>
      </c>
      <c r="D342" s="48" t="str">
        <f>IF(A342&gt;=$B$4,"",(-PPMT(Input!$C$10/12,$B$4-B343,$B$4,$F$4)))</f>
        <v/>
      </c>
      <c r="E342" s="48" t="str">
        <f>IF(A342&gt;=$B$4,"",(-IPMT(Input!$C$10/12,$B$4-B343,$B$4,$F$4)))</f>
        <v/>
      </c>
      <c r="F342" s="47" t="str">
        <f t="shared" si="11"/>
        <v/>
      </c>
    </row>
    <row r="343" spans="1:6" x14ac:dyDescent="0.2">
      <c r="A343" s="7">
        <v>339</v>
      </c>
      <c r="B343" s="7" t="str">
        <f t="shared" si="10"/>
        <v/>
      </c>
      <c r="C343" s="47" t="str">
        <f>IF(A343&gt;$B$4,"",(Input!$C$12))</f>
        <v/>
      </c>
      <c r="D343" s="48" t="str">
        <f>IF(A343&gt;=$B$4,"",(-PPMT(Input!$C$10/12,$B$4-B344,$B$4,$F$4)))</f>
        <v/>
      </c>
      <c r="E343" s="48" t="str">
        <f>IF(A343&gt;=$B$4,"",(-IPMT(Input!$C$10/12,$B$4-B344,$B$4,$F$4)))</f>
        <v/>
      </c>
      <c r="F343" s="47" t="str">
        <f t="shared" si="11"/>
        <v/>
      </c>
    </row>
    <row r="344" spans="1:6" x14ac:dyDescent="0.2">
      <c r="A344" s="7">
        <v>340</v>
      </c>
      <c r="B344" s="7" t="str">
        <f t="shared" si="10"/>
        <v/>
      </c>
      <c r="C344" s="47" t="str">
        <f>IF(A344&gt;$B$4,"",(Input!$C$12))</f>
        <v/>
      </c>
      <c r="D344" s="48" t="str">
        <f>IF(A344&gt;=$B$4,"",(-PPMT(Input!$C$10/12,$B$4-B345,$B$4,$F$4)))</f>
        <v/>
      </c>
      <c r="E344" s="48" t="str">
        <f>IF(A344&gt;=$B$4,"",(-IPMT(Input!$C$10/12,$B$4-B345,$B$4,$F$4)))</f>
        <v/>
      </c>
      <c r="F344" s="47" t="str">
        <f t="shared" si="11"/>
        <v/>
      </c>
    </row>
    <row r="345" spans="1:6" x14ac:dyDescent="0.2">
      <c r="A345" s="7">
        <v>341</v>
      </c>
      <c r="B345" s="7" t="str">
        <f t="shared" si="10"/>
        <v/>
      </c>
      <c r="C345" s="47" t="str">
        <f>IF(A345&gt;$B$4,"",(Input!$C$12))</f>
        <v/>
      </c>
      <c r="D345" s="48" t="str">
        <f>IF(A345&gt;=$B$4,"",(-PPMT(Input!$C$10/12,$B$4-B346,$B$4,$F$4)))</f>
        <v/>
      </c>
      <c r="E345" s="48" t="str">
        <f>IF(A345&gt;=$B$4,"",(-IPMT(Input!$C$10/12,$B$4-B346,$B$4,$F$4)))</f>
        <v/>
      </c>
      <c r="F345" s="47" t="str">
        <f t="shared" si="11"/>
        <v/>
      </c>
    </row>
    <row r="346" spans="1:6" x14ac:dyDescent="0.2">
      <c r="A346" s="7">
        <v>342</v>
      </c>
      <c r="B346" s="7" t="str">
        <f t="shared" si="10"/>
        <v/>
      </c>
      <c r="C346" s="47" t="str">
        <f>IF(A346&gt;$B$4,"",(Input!$C$12))</f>
        <v/>
      </c>
      <c r="D346" s="48" t="str">
        <f>IF(A346&gt;=$B$4,"",(-PPMT(Input!$C$10/12,$B$4-B347,$B$4,$F$4)))</f>
        <v/>
      </c>
      <c r="E346" s="48" t="str">
        <f>IF(A346&gt;=$B$4,"",(-IPMT(Input!$C$10/12,$B$4-B347,$B$4,$F$4)))</f>
        <v/>
      </c>
      <c r="F346" s="47" t="str">
        <f t="shared" si="11"/>
        <v/>
      </c>
    </row>
    <row r="347" spans="1:6" x14ac:dyDescent="0.2">
      <c r="A347" s="7">
        <v>343</v>
      </c>
      <c r="B347" s="7" t="str">
        <f t="shared" si="10"/>
        <v/>
      </c>
      <c r="C347" s="47" t="str">
        <f>IF(A347&gt;$B$4,"",(Input!$C$12))</f>
        <v/>
      </c>
      <c r="D347" s="48" t="str">
        <f>IF(A347&gt;=$B$4,"",(-PPMT(Input!$C$10/12,$B$4-B348,$B$4,$F$4)))</f>
        <v/>
      </c>
      <c r="E347" s="48" t="str">
        <f>IF(A347&gt;=$B$4,"",(-IPMT(Input!$C$10/12,$B$4-B348,$B$4,$F$4)))</f>
        <v/>
      </c>
      <c r="F347" s="47" t="str">
        <f t="shared" si="11"/>
        <v/>
      </c>
    </row>
    <row r="348" spans="1:6" x14ac:dyDescent="0.2">
      <c r="A348" s="7">
        <v>344</v>
      </c>
      <c r="B348" s="7" t="str">
        <f t="shared" si="10"/>
        <v/>
      </c>
      <c r="C348" s="47" t="str">
        <f>IF(A348&gt;$B$4,"",(Input!$C$12))</f>
        <v/>
      </c>
      <c r="D348" s="48" t="str">
        <f>IF(A348&gt;=$B$4,"",(-PPMT(Input!$C$10/12,$B$4-B349,$B$4,$F$4)))</f>
        <v/>
      </c>
      <c r="E348" s="48" t="str">
        <f>IF(A348&gt;=$B$4,"",(-IPMT(Input!$C$10/12,$B$4-B349,$B$4,$F$4)))</f>
        <v/>
      </c>
      <c r="F348" s="47" t="str">
        <f t="shared" si="11"/>
        <v/>
      </c>
    </row>
    <row r="349" spans="1:6" x14ac:dyDescent="0.2">
      <c r="A349" s="7">
        <v>345</v>
      </c>
      <c r="B349" s="7" t="str">
        <f t="shared" si="10"/>
        <v/>
      </c>
      <c r="C349" s="47" t="str">
        <f>IF(A349&gt;$B$4,"",(Input!$C$12))</f>
        <v/>
      </c>
      <c r="D349" s="48" t="str">
        <f>IF(A349&gt;=$B$4,"",(-PPMT(Input!$C$10/12,$B$4-B350,$B$4,$F$4)))</f>
        <v/>
      </c>
      <c r="E349" s="48" t="str">
        <f>IF(A349&gt;=$B$4,"",(-IPMT(Input!$C$10/12,$B$4-B350,$B$4,$F$4)))</f>
        <v/>
      </c>
      <c r="F349" s="47" t="str">
        <f t="shared" si="11"/>
        <v/>
      </c>
    </row>
    <row r="350" spans="1:6" x14ac:dyDescent="0.2">
      <c r="A350" s="7">
        <v>346</v>
      </c>
      <c r="B350" s="7" t="str">
        <f t="shared" si="10"/>
        <v/>
      </c>
      <c r="C350" s="47" t="str">
        <f>IF(A350&gt;$B$4,"",(Input!$C$12))</f>
        <v/>
      </c>
      <c r="D350" s="48" t="str">
        <f>IF(A350&gt;=$B$4,"",(-PPMT(Input!$C$10/12,$B$4-B351,$B$4,$F$4)))</f>
        <v/>
      </c>
      <c r="E350" s="48" t="str">
        <f>IF(A350&gt;=$B$4,"",(-IPMT(Input!$C$10/12,$B$4-B351,$B$4,$F$4)))</f>
        <v/>
      </c>
      <c r="F350" s="47" t="str">
        <f t="shared" si="11"/>
        <v/>
      </c>
    </row>
    <row r="351" spans="1:6" x14ac:dyDescent="0.2">
      <c r="A351" s="7">
        <v>347</v>
      </c>
      <c r="B351" s="7" t="str">
        <f t="shared" si="10"/>
        <v/>
      </c>
      <c r="C351" s="47" t="str">
        <f>IF(A351&gt;$B$4,"",(Input!$C$12))</f>
        <v/>
      </c>
      <c r="D351" s="48" t="str">
        <f>IF(A351&gt;=$B$4,"",(-PPMT(Input!$C$10/12,$B$4-B352,$B$4,$F$4)))</f>
        <v/>
      </c>
      <c r="E351" s="48" t="str">
        <f>IF(A351&gt;=$B$4,"",(-IPMT(Input!$C$10/12,$B$4-B352,$B$4,$F$4)))</f>
        <v/>
      </c>
      <c r="F351" s="47" t="str">
        <f t="shared" si="11"/>
        <v/>
      </c>
    </row>
    <row r="352" spans="1:6" x14ac:dyDescent="0.2">
      <c r="A352" s="60">
        <v>348</v>
      </c>
      <c r="B352" s="60" t="str">
        <f t="shared" si="10"/>
        <v/>
      </c>
      <c r="C352" s="58" t="str">
        <f>IF(A352&gt;$B$4,"",(Input!$C$12))</f>
        <v/>
      </c>
      <c r="D352" s="59" t="str">
        <f>IF(A352&gt;=$B$4,"",(-PPMT(Input!$C$10/12,$B$4-B353,$B$4,$F$4)))</f>
        <v/>
      </c>
      <c r="E352" s="59" t="str">
        <f>IF(A352&gt;=$B$4,"",(-IPMT(Input!$C$10/12,$B$4-B353,$B$4,$F$4)))</f>
        <v/>
      </c>
      <c r="F352" s="58" t="str">
        <f t="shared" si="11"/>
        <v/>
      </c>
    </row>
    <row r="353" spans="1:8" x14ac:dyDescent="0.2">
      <c r="A353" s="7">
        <v>349</v>
      </c>
      <c r="B353" s="7" t="str">
        <f t="shared" si="10"/>
        <v/>
      </c>
      <c r="C353" s="47" t="str">
        <f>IF(A353&gt;$B$4,"",(Input!$C$12))</f>
        <v/>
      </c>
      <c r="D353" s="48" t="str">
        <f>IF(A353&gt;=$B$4,"",(-PPMT(Input!$C$10/12,$B$4-B354,$B$4,$F$4)))</f>
        <v/>
      </c>
      <c r="E353" s="48" t="str">
        <f>IF(A353&gt;=$B$4,"",(-IPMT(Input!$C$10/12,$B$4-B354,$B$4,$F$4)))</f>
        <v/>
      </c>
      <c r="F353" s="47" t="str">
        <f t="shared" si="11"/>
        <v/>
      </c>
    </row>
    <row r="354" spans="1:8" x14ac:dyDescent="0.2">
      <c r="A354" s="7">
        <v>350</v>
      </c>
      <c r="B354" s="7" t="str">
        <f t="shared" si="10"/>
        <v/>
      </c>
      <c r="C354" s="47" t="str">
        <f>IF(A354&gt;$B$4,"",(Input!$C$12))</f>
        <v/>
      </c>
      <c r="D354" s="48" t="str">
        <f>IF(A354&gt;=$B$4,"",(-PPMT(Input!$C$10/12,$B$4-B355,$B$4,$F$4)))</f>
        <v/>
      </c>
      <c r="E354" s="48" t="str">
        <f>IF(A354&gt;=$B$4,"",(-IPMT(Input!$C$10/12,$B$4-B355,$B$4,$F$4)))</f>
        <v/>
      </c>
      <c r="F354" s="47" t="str">
        <f t="shared" si="11"/>
        <v/>
      </c>
    </row>
    <row r="355" spans="1:8" x14ac:dyDescent="0.2">
      <c r="A355" s="7">
        <v>351</v>
      </c>
      <c r="B355" s="7" t="str">
        <f t="shared" si="10"/>
        <v/>
      </c>
      <c r="C355" s="47" t="str">
        <f>IF(A355&gt;$B$4,"",(Input!$C$12))</f>
        <v/>
      </c>
      <c r="D355" s="48" t="str">
        <f>IF(A355&gt;=$B$4,"",(-PPMT(Input!$C$10/12,$B$4-B356,$B$4,$F$4)))</f>
        <v/>
      </c>
      <c r="E355" s="48" t="str">
        <f>IF(A355&gt;=$B$4,"",(-IPMT(Input!$C$10/12,$B$4-B356,$B$4,$F$4)))</f>
        <v/>
      </c>
      <c r="F355" s="47" t="str">
        <f t="shared" si="11"/>
        <v/>
      </c>
    </row>
    <row r="356" spans="1:8" x14ac:dyDescent="0.2">
      <c r="A356" s="7">
        <v>352</v>
      </c>
      <c r="B356" s="7" t="str">
        <f t="shared" si="10"/>
        <v/>
      </c>
      <c r="C356" s="47" t="str">
        <f>IF(A356&gt;$B$4,"",(Input!$C$12))</f>
        <v/>
      </c>
      <c r="D356" s="48" t="str">
        <f>IF(A356&gt;=$B$4,"",(-PPMT(Input!$C$10/12,$B$4-B357,$B$4,$F$4)))</f>
        <v/>
      </c>
      <c r="E356" s="48" t="str">
        <f>IF(A356&gt;=$B$4,"",(-IPMT(Input!$C$10/12,$B$4-B357,$B$4,$F$4)))</f>
        <v/>
      </c>
      <c r="F356" s="47" t="str">
        <f t="shared" si="11"/>
        <v/>
      </c>
    </row>
    <row r="357" spans="1:8" x14ac:dyDescent="0.2">
      <c r="A357" s="7">
        <v>353</v>
      </c>
      <c r="B357" s="7" t="str">
        <f t="shared" si="10"/>
        <v/>
      </c>
      <c r="C357" s="47" t="str">
        <f>IF(A357&gt;$B$4,"",(Input!$C$12))</f>
        <v/>
      </c>
      <c r="D357" s="48" t="str">
        <f>IF(A357&gt;=$B$4,"",(-PPMT(Input!$C$10/12,$B$4-B358,$B$4,$F$4)))</f>
        <v/>
      </c>
      <c r="E357" s="48" t="str">
        <f>IF(A357&gt;=$B$4,"",(-IPMT(Input!$C$10/12,$B$4-B358,$B$4,$F$4)))</f>
        <v/>
      </c>
      <c r="F357" s="47" t="str">
        <f t="shared" si="11"/>
        <v/>
      </c>
    </row>
    <row r="358" spans="1:8" x14ac:dyDescent="0.2">
      <c r="A358" s="7">
        <v>354</v>
      </c>
      <c r="B358" s="7" t="str">
        <f t="shared" si="10"/>
        <v/>
      </c>
      <c r="C358" s="47" t="str">
        <f>IF(A358&gt;$B$4,"",(Input!$C$12))</f>
        <v/>
      </c>
      <c r="D358" s="48" t="str">
        <f>IF(A358&gt;=$B$4,"",(-PPMT(Input!$C$10/12,$B$4-B359,$B$4,$F$4)))</f>
        <v/>
      </c>
      <c r="E358" s="48" t="str">
        <f>IF(A358&gt;=$B$4,"",(-IPMT(Input!$C$10/12,$B$4-B359,$B$4,$F$4)))</f>
        <v/>
      </c>
      <c r="F358" s="47" t="str">
        <f t="shared" si="11"/>
        <v/>
      </c>
    </row>
    <row r="359" spans="1:8" x14ac:dyDescent="0.2">
      <c r="A359" s="7">
        <v>355</v>
      </c>
      <c r="B359" s="7" t="str">
        <f t="shared" si="10"/>
        <v/>
      </c>
      <c r="C359" s="47" t="str">
        <f>IF(A359&gt;$B$4,"",(Input!$C$12))</f>
        <v/>
      </c>
      <c r="D359" s="48" t="str">
        <f>IF(A359&gt;=$B$4,"",(-PPMT(Input!$C$10/12,$B$4-B360,$B$4,$F$4)))</f>
        <v/>
      </c>
      <c r="E359" s="48" t="str">
        <f>IF(A359&gt;=$B$4,"",(-IPMT(Input!$C$10/12,$B$4-B360,$B$4,$F$4)))</f>
        <v/>
      </c>
      <c r="F359" s="47" t="str">
        <f t="shared" si="11"/>
        <v/>
      </c>
    </row>
    <row r="360" spans="1:8" x14ac:dyDescent="0.2">
      <c r="A360" s="7">
        <v>356</v>
      </c>
      <c r="B360" s="7" t="str">
        <f t="shared" si="10"/>
        <v/>
      </c>
      <c r="C360" s="47" t="str">
        <f>IF(A360&gt;$B$4,"",(Input!$C$12))</f>
        <v/>
      </c>
      <c r="D360" s="48" t="str">
        <f>IF(A360&gt;=$B$4,"",(-PPMT(Input!$C$10/12,$B$4-B361,$B$4,$F$4)))</f>
        <v/>
      </c>
      <c r="E360" s="48" t="str">
        <f>IF(A360&gt;=$B$4,"",(-IPMT(Input!$C$10/12,$B$4-B361,$B$4,$F$4)))</f>
        <v/>
      </c>
      <c r="F360" s="47" t="str">
        <f t="shared" si="11"/>
        <v/>
      </c>
    </row>
    <row r="361" spans="1:8" x14ac:dyDescent="0.2">
      <c r="A361" s="7">
        <v>357</v>
      </c>
      <c r="B361" s="7" t="str">
        <f t="shared" si="10"/>
        <v/>
      </c>
      <c r="C361" s="47" t="str">
        <f>IF(A361&gt;$B$4,"",(Input!$C$12))</f>
        <v/>
      </c>
      <c r="D361" s="48" t="str">
        <f>IF(A361&gt;=$B$4,"",(-PPMT(Input!$C$10/12,$B$4-B362,$B$4,$F$4)))</f>
        <v/>
      </c>
      <c r="E361" s="48" t="str">
        <f>IF(A361&gt;=$B$4,"",(-IPMT(Input!$C$10/12,$B$4-B362,$B$4,$F$4)))</f>
        <v/>
      </c>
      <c r="F361" s="47" t="str">
        <f t="shared" si="11"/>
        <v/>
      </c>
    </row>
    <row r="362" spans="1:8" x14ac:dyDescent="0.2">
      <c r="A362" s="7">
        <v>358</v>
      </c>
      <c r="B362" s="7" t="str">
        <f t="shared" si="10"/>
        <v/>
      </c>
      <c r="C362" s="47" t="str">
        <f>IF(A362&gt;$B$4,"",(Input!$C$12))</f>
        <v/>
      </c>
      <c r="D362" s="48" t="str">
        <f>IF(A362&gt;=$B$4,"",(-PPMT(Input!$C$10/12,$B$4-B363,$B$4,$F$4)))</f>
        <v/>
      </c>
      <c r="E362" s="48" t="str">
        <f>IF(A362&gt;=$B$4,"",(-IPMT(Input!$C$10/12,$B$4-B363,$B$4,$F$4)))</f>
        <v/>
      </c>
      <c r="F362" s="47" t="str">
        <f t="shared" si="11"/>
        <v/>
      </c>
    </row>
    <row r="363" spans="1:8" x14ac:dyDescent="0.2">
      <c r="A363" s="7">
        <v>359</v>
      </c>
      <c r="B363" s="7" t="str">
        <f t="shared" si="10"/>
        <v/>
      </c>
      <c r="C363" s="47" t="str">
        <f>IF(A363&gt;$B$4,"",(Input!$C$12))</f>
        <v/>
      </c>
      <c r="D363" s="48" t="str">
        <f>IF(A363&gt;=$B$4,"",(-PPMT(Input!$C$10/12,$B$4-B364,$B$4,$F$4)))</f>
        <v/>
      </c>
      <c r="E363" s="48" t="str">
        <f>IF(A363&gt;=$B$4,"",(-IPMT(Input!$C$10/12,$B$4-B364,$B$4,$F$4)))</f>
        <v/>
      </c>
      <c r="F363" s="47" t="str">
        <f t="shared" si="11"/>
        <v/>
      </c>
    </row>
    <row r="364" spans="1:8" x14ac:dyDescent="0.2">
      <c r="A364" s="7">
        <v>360</v>
      </c>
      <c r="B364" s="7" t="str">
        <f t="shared" si="10"/>
        <v/>
      </c>
      <c r="C364" s="47" t="str">
        <f>IF(A364&gt;$B$4,"",(Input!$C$12))</f>
        <v/>
      </c>
      <c r="D364" s="48" t="str">
        <f>IF(A364&gt;=$B$4,"",(-PPMT(Input!$C$10/12,$B$4-B365,$B$4,$F$4)))</f>
        <v/>
      </c>
      <c r="E364" s="48" t="str">
        <f>IF(A364&gt;=$B$4,"",(-IPMT(Input!$C$10/12,$B$4-B365,$B$4,$F$4)))</f>
        <v/>
      </c>
      <c r="F364" s="47" t="str">
        <f>IF(A364&gt;$B$4,"",F363-D363)</f>
        <v/>
      </c>
    </row>
    <row r="365" spans="1:8" x14ac:dyDescent="0.2">
      <c r="A365" s="165" t="s">
        <v>39</v>
      </c>
      <c r="B365" s="165"/>
      <c r="C365" s="165"/>
      <c r="D365" s="165"/>
      <c r="E365" s="165"/>
      <c r="F365" s="165"/>
      <c r="G365" s="49"/>
      <c r="H365" s="49"/>
    </row>
  </sheetData>
  <mergeCells count="9">
    <mergeCell ref="A365:F365"/>
    <mergeCell ref="A1:F1"/>
    <mergeCell ref="H3:J3"/>
    <mergeCell ref="I4:J4"/>
    <mergeCell ref="I5:J5"/>
    <mergeCell ref="I6:J6"/>
    <mergeCell ref="I7:J7"/>
    <mergeCell ref="I8:J8"/>
    <mergeCell ref="I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workbookViewId="0">
      <selection activeCell="I9" sqref="I9"/>
    </sheetView>
  </sheetViews>
  <sheetFormatPr baseColWidth="10" defaultColWidth="8.83203125" defaultRowHeight="15" x14ac:dyDescent="0.2"/>
  <cols>
    <col min="2" max="2" width="11.83203125" customWidth="1"/>
    <col min="3" max="5" width="11.5" customWidth="1"/>
    <col min="6" max="6" width="17.1640625" customWidth="1"/>
  </cols>
  <sheetData>
    <row r="1" spans="1:6" x14ac:dyDescent="0.2">
      <c r="A1" s="166" t="s">
        <v>38</v>
      </c>
      <c r="B1" s="166"/>
      <c r="C1" s="166"/>
      <c r="D1" s="166"/>
      <c r="E1" s="166"/>
      <c r="F1" s="166"/>
    </row>
    <row r="2" spans="1:6" ht="16" thickBot="1" x14ac:dyDescent="0.25">
      <c r="A2" s="44"/>
      <c r="B2" s="44"/>
      <c r="C2" s="1"/>
      <c r="D2" s="1"/>
      <c r="E2" s="1"/>
      <c r="F2" s="1"/>
    </row>
    <row r="3" spans="1:6" ht="16" thickBot="1" x14ac:dyDescent="0.25">
      <c r="A3" s="2" t="s">
        <v>34</v>
      </c>
      <c r="B3" s="45" t="s">
        <v>47</v>
      </c>
      <c r="C3" s="45" t="s">
        <v>36</v>
      </c>
      <c r="D3" s="45" t="s">
        <v>3</v>
      </c>
      <c r="E3" s="45" t="s">
        <v>37</v>
      </c>
      <c r="F3" s="46" t="s">
        <v>16</v>
      </c>
    </row>
    <row r="4" spans="1:6" x14ac:dyDescent="0.2">
      <c r="A4" s="57" t="s">
        <v>48</v>
      </c>
      <c r="B4" s="57">
        <f>Input!H15</f>
        <v>78</v>
      </c>
      <c r="C4" s="58">
        <f>Input!$C$12</f>
        <v>501.07</v>
      </c>
      <c r="D4" s="59">
        <f>-PPMT(Input!$H$16/12,$B$4-B5,$B$4,$F$4)</f>
        <v>290.00508421381249</v>
      </c>
      <c r="E4" s="59">
        <f>-IPMT(Input!$H$16/12,$B$4-B5,$B$4,$F$4)</f>
        <v>211.06491578620617</v>
      </c>
      <c r="F4" s="58">
        <f>Input!H14</f>
        <v>30000</v>
      </c>
    </row>
    <row r="5" spans="1:6" x14ac:dyDescent="0.2">
      <c r="A5" s="44">
        <f>IF(($B$4-B5)&lt;0,"",($B$4-B5))</f>
        <v>1</v>
      </c>
      <c r="B5" s="44">
        <f>B4-1</f>
        <v>77</v>
      </c>
      <c r="C5" s="47">
        <f>IF(B5&lt;0,"-",(Input!$C$12))</f>
        <v>501.07</v>
      </c>
      <c r="D5" s="48">
        <f>IF(B5&lt;=0,"",(-PPMT(Input!$H$16/12,$B$4-B6,$B$4,$F$4)))</f>
        <v>292.04541416971779</v>
      </c>
      <c r="E5" s="48">
        <f>IF(B5&lt;=0,"",(-IPMT(Input!$H$16/12,$B$4-B6,$B$4,$F$4)))</f>
        <v>209.02458583030079</v>
      </c>
      <c r="F5" s="47">
        <f t="shared" ref="F5:F68" si="0">IF(A5&gt;$B$4,"",(F4-D4))</f>
        <v>29709.994915786188</v>
      </c>
    </row>
    <row r="6" spans="1:6" x14ac:dyDescent="0.2">
      <c r="A6" s="64">
        <f t="shared" ref="A6:A11" si="1">IF(($B$4-B6)&lt;0,"",($B$4-B6))</f>
        <v>2</v>
      </c>
      <c r="B6" s="44">
        <f t="shared" ref="B6:B69" si="2">B5-1</f>
        <v>76</v>
      </c>
      <c r="C6" s="47">
        <f>IF(B6&lt;0,"-",(Input!$C$12))</f>
        <v>501.07</v>
      </c>
      <c r="D6" s="48">
        <f>IF(B6&lt;=0,"",(-PPMT(Input!$H$16/12,$B$4-B7,$B$4,$F$4)))</f>
        <v>294.10009886130041</v>
      </c>
      <c r="E6" s="48">
        <f>IF(B6&lt;=0,"",(-IPMT(Input!$H$16/12,$B$4-B7,$B$4,$F$4)))</f>
        <v>206.96990113871814</v>
      </c>
      <c r="F6" s="47">
        <f t="shared" si="0"/>
        <v>29417.949501616469</v>
      </c>
    </row>
    <row r="7" spans="1:6" x14ac:dyDescent="0.2">
      <c r="A7" s="64">
        <f t="shared" si="1"/>
        <v>3</v>
      </c>
      <c r="B7" s="44">
        <f t="shared" si="2"/>
        <v>75</v>
      </c>
      <c r="C7" s="47">
        <f>IF(B7&lt;0,"-",(Input!$C$12))</f>
        <v>501.07</v>
      </c>
      <c r="D7" s="48">
        <f>IF(B7&lt;=0,"",(-PPMT(Input!$H$16/12,$B$4-B8,$B$4,$F$4)))</f>
        <v>296.16923928126295</v>
      </c>
      <c r="E7" s="48">
        <f>IF(B7&lt;=0,"",(-IPMT(Input!$H$16/12,$B$4-B8,$B$4,$F$4)))</f>
        <v>204.90076071875566</v>
      </c>
      <c r="F7" s="47">
        <f t="shared" si="0"/>
        <v>29123.849402755168</v>
      </c>
    </row>
    <row r="8" spans="1:6" x14ac:dyDescent="0.2">
      <c r="A8" s="64">
        <f t="shared" si="1"/>
        <v>4</v>
      </c>
      <c r="B8" s="44">
        <f t="shared" si="2"/>
        <v>74</v>
      </c>
      <c r="C8" s="47">
        <f>IF(B8&lt;0,"-",(Input!$C$12))</f>
        <v>501.07</v>
      </c>
      <c r="D8" s="48">
        <f>IF(B8&lt;=0,"",(-PPMT(Input!$H$16/12,$B$4-B9,$B$4,$F$4)))</f>
        <v>298.25293713284174</v>
      </c>
      <c r="E8" s="48">
        <f>IF(B8&lt;=0,"",(-IPMT(Input!$H$16/12,$B$4-B9,$B$4,$F$4)))</f>
        <v>202.81706286717682</v>
      </c>
      <c r="F8" s="47">
        <f t="shared" si="0"/>
        <v>28827.680163473906</v>
      </c>
    </row>
    <row r="9" spans="1:6" x14ac:dyDescent="0.2">
      <c r="A9" s="64">
        <f t="shared" si="1"/>
        <v>5</v>
      </c>
      <c r="B9" s="44">
        <f t="shared" si="2"/>
        <v>73</v>
      </c>
      <c r="C9" s="47">
        <f>IF(B9&lt;0,"-",(Input!$C$12))</f>
        <v>501.07</v>
      </c>
      <c r="D9" s="48">
        <f>IF(B9&lt;=0,"",(-PPMT(Input!$H$16/12,$B$4-B10,$B$4,$F$4)))</f>
        <v>300.35129483480608</v>
      </c>
      <c r="E9" s="48">
        <f>IF(B9&lt;=0,"",(-IPMT(Input!$H$16/12,$B$4-B10,$B$4,$F$4)))</f>
        <v>200.71870516521244</v>
      </c>
      <c r="F9" s="47">
        <f t="shared" si="0"/>
        <v>28529.427226341064</v>
      </c>
    </row>
    <row r="10" spans="1:6" x14ac:dyDescent="0.2">
      <c r="A10" s="64">
        <f t="shared" si="1"/>
        <v>6</v>
      </c>
      <c r="B10" s="44">
        <f t="shared" si="2"/>
        <v>72</v>
      </c>
      <c r="C10" s="47">
        <f>IF(B10&lt;0,"-",(Input!$C$12))</f>
        <v>501.07</v>
      </c>
      <c r="D10" s="48">
        <f>IF(B10&lt;=0,"",(-PPMT(Input!$H$16/12,$B$4-B11,$B$4,$F$4)))</f>
        <v>302.46441552649236</v>
      </c>
      <c r="E10" s="48">
        <f>IF(B10&lt;=0,"",(-IPMT(Input!$H$16/12,$B$4-B11,$B$4,$F$4)))</f>
        <v>198.60558447352622</v>
      </c>
      <c r="F10" s="47">
        <f t="shared" si="0"/>
        <v>28229.075931506257</v>
      </c>
    </row>
    <row r="11" spans="1:6" x14ac:dyDescent="0.2">
      <c r="A11" s="64">
        <f t="shared" si="1"/>
        <v>7</v>
      </c>
      <c r="B11" s="44">
        <f t="shared" si="2"/>
        <v>71</v>
      </c>
      <c r="C11" s="47">
        <f>IF(B11&lt;0,"-",(Input!$C$12))</f>
        <v>501.07</v>
      </c>
      <c r="D11" s="48">
        <f>IF(B11&lt;=0,"",(-PPMT(Input!$H$16/12,$B$4-B12,$B$4,$F$4)))</f>
        <v>304.59240307287314</v>
      </c>
      <c r="E11" s="48">
        <f>IF(B11&lt;=0,"",(-IPMT(Input!$H$16/12,$B$4-B12,$B$4,$F$4)))</f>
        <v>196.47759692714547</v>
      </c>
      <c r="F11" s="47">
        <f t="shared" si="0"/>
        <v>27926.611515979763</v>
      </c>
    </row>
    <row r="12" spans="1:6" x14ac:dyDescent="0.2">
      <c r="A12" s="64">
        <f t="shared" ref="A12" si="3">$B$4-B12</f>
        <v>8</v>
      </c>
      <c r="B12" s="44">
        <f t="shared" si="2"/>
        <v>70</v>
      </c>
      <c r="C12" s="47">
        <f>IF(B12&lt;0,"-",(Input!$C$12))</f>
        <v>501.07</v>
      </c>
      <c r="D12" s="48">
        <f>IF(B12&lt;=0,"",(-PPMT(Input!$H$16/12,$B$4-B13,$B$4,$F$4)))</f>
        <v>306.73536206966293</v>
      </c>
      <c r="E12" s="48">
        <f>IF(B12&lt;=0,"",(-IPMT(Input!$H$16/12,$B$4-B13,$B$4,$F$4)))</f>
        <v>194.33463793035568</v>
      </c>
      <c r="F12" s="47">
        <f t="shared" si="0"/>
        <v>27622.019112906888</v>
      </c>
    </row>
    <row r="13" spans="1:6" x14ac:dyDescent="0.2">
      <c r="A13" s="64">
        <v>9</v>
      </c>
      <c r="B13" s="44">
        <f t="shared" si="2"/>
        <v>69</v>
      </c>
      <c r="C13" s="47">
        <f>IF(B13&lt;0,"-",(Input!$C$12))</f>
        <v>501.07</v>
      </c>
      <c r="D13" s="48">
        <f>IF(B13&lt;=0,"",(-PPMT(Input!$H$16/12,$B$4-B14,$B$4,$F$4)))</f>
        <v>308.89339784845913</v>
      </c>
      <c r="E13" s="48">
        <f>IF(B13&lt;=0,"",(-IPMT(Input!$H$16/12,$B$4-B14,$B$4,$F$4)))</f>
        <v>192.17660215155951</v>
      </c>
      <c r="F13" s="47">
        <f t="shared" si="0"/>
        <v>27315.283750837225</v>
      </c>
    </row>
    <row r="14" spans="1:6" x14ac:dyDescent="0.2">
      <c r="A14" s="64">
        <v>10</v>
      </c>
      <c r="B14" s="44">
        <f t="shared" si="2"/>
        <v>68</v>
      </c>
      <c r="C14" s="47">
        <f>IF(B14&lt;0,"-",(Input!$C$12))</f>
        <v>501.07</v>
      </c>
      <c r="D14" s="48">
        <f>IF(B14&lt;=0,"",(-PPMT(Input!$H$16/12,$B$4-B15,$B$4,$F$4)))</f>
        <v>311.06661648191908</v>
      </c>
      <c r="E14" s="48">
        <f>IF(B14&lt;=0,"",(-IPMT(Input!$H$16/12,$B$4-B15,$B$4,$F$4)))</f>
        <v>190.0033835180995</v>
      </c>
      <c r="F14" s="47">
        <f t="shared" si="0"/>
        <v>27006.390352988765</v>
      </c>
    </row>
    <row r="15" spans="1:6" x14ac:dyDescent="0.2">
      <c r="A15" s="64">
        <v>11</v>
      </c>
      <c r="B15" s="44">
        <f t="shared" si="2"/>
        <v>67</v>
      </c>
      <c r="C15" s="47">
        <f>IF(B15&lt;0,"-",(Input!$C$12))</f>
        <v>501.07</v>
      </c>
      <c r="D15" s="48">
        <f>IF(B15&lt;=0,"",(-PPMT(Input!$H$16/12,$B$4-B16,$B$4,$F$4)))</f>
        <v>313.25512478897429</v>
      </c>
      <c r="E15" s="48">
        <f>IF(B15&lt;=0,"",(-IPMT(Input!$H$16/12,$B$4-B16,$B$4,$F$4)))</f>
        <v>187.81487521104427</v>
      </c>
      <c r="F15" s="47">
        <f t="shared" si="0"/>
        <v>26695.323736506845</v>
      </c>
    </row>
    <row r="16" spans="1:6" x14ac:dyDescent="0.2">
      <c r="A16" s="64">
        <v>12</v>
      </c>
      <c r="B16" s="44">
        <f t="shared" si="2"/>
        <v>66</v>
      </c>
      <c r="C16" s="47">
        <f>IF(B16&lt;0,"-",(Input!$C$12))</f>
        <v>501.07</v>
      </c>
      <c r="D16" s="48">
        <f>IF(B16&lt;=0,"",(-PPMT(Input!$H$16/12,$B$4-B17,$B$4,$F$4)))</f>
        <v>315.4590303400804</v>
      </c>
      <c r="E16" s="48">
        <f>IF(B16&lt;=0,"",(-IPMT(Input!$H$16/12,$B$4-B17,$B$4,$F$4)))</f>
        <v>185.61096965993821</v>
      </c>
      <c r="F16" s="47">
        <f t="shared" si="0"/>
        <v>26382.06861171787</v>
      </c>
    </row>
    <row r="17" spans="1:6" x14ac:dyDescent="0.2">
      <c r="A17" s="64">
        <v>13</v>
      </c>
      <c r="B17" s="44">
        <f t="shared" si="2"/>
        <v>65</v>
      </c>
      <c r="C17" s="47">
        <f>IF(B17&lt;0,"-",(Input!$C$12))</f>
        <v>501.07</v>
      </c>
      <c r="D17" s="48">
        <f>IF(B17&lt;=0,"",(-PPMT(Input!$H$16/12,$B$4-B18,$B$4,$F$4)))</f>
        <v>317.67844146250462</v>
      </c>
      <c r="E17" s="48">
        <f>IF(B17&lt;=0,"",(-IPMT(Input!$H$16/12,$B$4-B18,$B$4,$F$4)))</f>
        <v>183.39155853751396</v>
      </c>
      <c r="F17" s="47">
        <f t="shared" si="0"/>
        <v>26066.60958137779</v>
      </c>
    </row>
    <row r="18" spans="1:6" x14ac:dyDescent="0.2">
      <c r="A18" s="64">
        <v>14</v>
      </c>
      <c r="B18" s="44">
        <f t="shared" si="2"/>
        <v>64</v>
      </c>
      <c r="C18" s="47">
        <f>IF(B18&lt;0,"-",(Input!$C$12))</f>
        <v>501.07</v>
      </c>
      <c r="D18" s="48">
        <f>IF(B18&lt;=0,"",(-PPMT(Input!$H$16/12,$B$4-B19,$B$4,$F$4)))</f>
        <v>319.91346724565051</v>
      </c>
      <c r="E18" s="48">
        <f>IF(B18&lt;=0,"",(-IPMT(Input!$H$16/12,$B$4-B19,$B$4,$F$4)))</f>
        <v>181.15653275436807</v>
      </c>
      <c r="F18" s="47">
        <f t="shared" si="0"/>
        <v>25748.931139915287</v>
      </c>
    </row>
    <row r="19" spans="1:6" x14ac:dyDescent="0.2">
      <c r="A19" s="64">
        <v>15</v>
      </c>
      <c r="B19" s="44">
        <f t="shared" si="2"/>
        <v>63</v>
      </c>
      <c r="C19" s="47">
        <f>IF(B19&lt;0,"-",(Input!$C$12))</f>
        <v>501.07</v>
      </c>
      <c r="D19" s="48">
        <f>IF(B19&lt;=0,"",(-PPMT(Input!$H$16/12,$B$4-B20,$B$4,$F$4)))</f>
        <v>322.16421754641971</v>
      </c>
      <c r="E19" s="48">
        <f>IF(B19&lt;=0,"",(-IPMT(Input!$H$16/12,$B$4-B20,$B$4,$F$4)))</f>
        <v>178.90578245359885</v>
      </c>
      <c r="F19" s="47">
        <f t="shared" si="0"/>
        <v>25429.017672669637</v>
      </c>
    </row>
    <row r="20" spans="1:6" x14ac:dyDescent="0.2">
      <c r="A20" s="64">
        <v>16</v>
      </c>
      <c r="B20" s="44">
        <f t="shared" si="2"/>
        <v>62</v>
      </c>
      <c r="C20" s="47">
        <f>IF(B20&lt;0,"-",(Input!$C$12))</f>
        <v>501.07</v>
      </c>
      <c r="D20" s="48">
        <f>IF(B20&lt;=0,"",(-PPMT(Input!$H$16/12,$B$4-B21,$B$4,$F$4)))</f>
        <v>324.43080299461184</v>
      </c>
      <c r="E20" s="48">
        <f>IF(B20&lt;=0,"",(-IPMT(Input!$H$16/12,$B$4-B21,$B$4,$F$4)))</f>
        <v>176.63919700540671</v>
      </c>
      <c r="F20" s="47">
        <f t="shared" si="0"/>
        <v>25106.853455123219</v>
      </c>
    </row>
    <row r="21" spans="1:6" x14ac:dyDescent="0.2">
      <c r="A21" s="64">
        <v>17</v>
      </c>
      <c r="B21" s="44">
        <f t="shared" si="2"/>
        <v>61</v>
      </c>
      <c r="C21" s="47">
        <f>IF(B21&lt;0,"-",(Input!$C$12))</f>
        <v>501.07</v>
      </c>
      <c r="D21" s="48">
        <f>IF(B21&lt;=0,"",(-PPMT(Input!$H$16/12,$B$4-B22,$B$4,$F$4)))</f>
        <v>326.71333499836214</v>
      </c>
      <c r="E21" s="48">
        <f>IF(B21&lt;=0,"",(-IPMT(Input!$H$16/12,$B$4-B22,$B$4,$F$4)))</f>
        <v>174.35666500165641</v>
      </c>
      <c r="F21" s="47">
        <f t="shared" si="0"/>
        <v>24782.422652128607</v>
      </c>
    </row>
    <row r="22" spans="1:6" x14ac:dyDescent="0.2">
      <c r="A22" s="64">
        <v>18</v>
      </c>
      <c r="B22" s="44">
        <f t="shared" si="2"/>
        <v>60</v>
      </c>
      <c r="C22" s="47">
        <f>IF(B22&lt;0,"-",(Input!$C$12))</f>
        <v>501.07</v>
      </c>
      <c r="D22" s="48">
        <f>IF(B22&lt;=0,"",(-PPMT(Input!$H$16/12,$B$4-B23,$B$4,$F$4)))</f>
        <v>329.01192574961749</v>
      </c>
      <c r="E22" s="48">
        <f>IF(B22&lt;=0,"",(-IPMT(Input!$H$16/12,$B$4-B23,$B$4,$F$4)))</f>
        <v>172.05807425040109</v>
      </c>
      <c r="F22" s="47">
        <f t="shared" si="0"/>
        <v>24455.709317130244</v>
      </c>
    </row>
    <row r="23" spans="1:6" x14ac:dyDescent="0.2">
      <c r="A23" s="64">
        <v>19</v>
      </c>
      <c r="B23" s="44">
        <f t="shared" si="2"/>
        <v>59</v>
      </c>
      <c r="C23" s="47">
        <f>IF(B23&lt;0,"-",(Input!$C$12))</f>
        <v>501.07</v>
      </c>
      <c r="D23" s="48">
        <f>IF(B23&lt;=0,"",(-PPMT(Input!$H$16/12,$B$4-B24,$B$4,$F$4)))</f>
        <v>331.32668822965087</v>
      </c>
      <c r="E23" s="48">
        <f>IF(B23&lt;=0,"",(-IPMT(Input!$H$16/12,$B$4-B24,$B$4,$F$4)))</f>
        <v>169.74331177036774</v>
      </c>
      <c r="F23" s="47">
        <f t="shared" si="0"/>
        <v>24126.697391380625</v>
      </c>
    </row>
    <row r="24" spans="1:6" x14ac:dyDescent="0.2">
      <c r="A24" s="64">
        <v>20</v>
      </c>
      <c r="B24" s="44">
        <f t="shared" si="2"/>
        <v>58</v>
      </c>
      <c r="C24" s="47">
        <f>IF(B24&lt;0,"-",(Input!$C$12))</f>
        <v>501.07</v>
      </c>
      <c r="D24" s="48">
        <f>IF(B24&lt;=0,"",(-PPMT(Input!$H$16/12,$B$4-B25,$B$4,$F$4)))</f>
        <v>333.65773621461466</v>
      </c>
      <c r="E24" s="48">
        <f>IF(B24&lt;=0,"",(-IPMT(Input!$H$16/12,$B$4-B25,$B$4,$F$4)))</f>
        <v>167.41226378540392</v>
      </c>
      <c r="F24" s="47">
        <f t="shared" si="0"/>
        <v>23795.370703150973</v>
      </c>
    </row>
    <row r="25" spans="1:6" x14ac:dyDescent="0.2">
      <c r="A25" s="64">
        <v>21</v>
      </c>
      <c r="B25" s="44">
        <f t="shared" si="2"/>
        <v>57</v>
      </c>
      <c r="C25" s="47">
        <f>IF(B25&lt;0,"-",(Input!$C$12))</f>
        <v>501.07</v>
      </c>
      <c r="D25" s="48">
        <f>IF(B25&lt;=0,"",(-PPMT(Input!$H$16/12,$B$4-B26,$B$4,$F$4)))</f>
        <v>336.00518428113315</v>
      </c>
      <c r="E25" s="48">
        <f>IF(B25&lt;=0,"",(-IPMT(Input!$H$16/12,$B$4-B26,$B$4,$F$4)))</f>
        <v>165.06481571888548</v>
      </c>
      <c r="F25" s="47">
        <f t="shared" si="0"/>
        <v>23461.712966936357</v>
      </c>
    </row>
    <row r="26" spans="1:6" x14ac:dyDescent="0.2">
      <c r="A26" s="64">
        <v>22</v>
      </c>
      <c r="B26" s="44">
        <f t="shared" si="2"/>
        <v>56</v>
      </c>
      <c r="C26" s="47">
        <f>IF(B26&lt;0,"-",(Input!$C$12))</f>
        <v>501.07</v>
      </c>
      <c r="D26" s="48">
        <f>IF(B26&lt;=0,"",(-PPMT(Input!$H$16/12,$B$4-B27,$B$4,$F$4)))</f>
        <v>338.369147811934</v>
      </c>
      <c r="E26" s="48">
        <f>IF(B26&lt;=0,"",(-IPMT(Input!$H$16/12,$B$4-B27,$B$4,$F$4)))</f>
        <v>162.70085218808461</v>
      </c>
      <c r="F26" s="47">
        <f t="shared" si="0"/>
        <v>23125.707782655223</v>
      </c>
    </row>
    <row r="27" spans="1:6" x14ac:dyDescent="0.2">
      <c r="A27" s="64">
        <v>23</v>
      </c>
      <c r="B27" s="44">
        <f t="shared" si="2"/>
        <v>55</v>
      </c>
      <c r="C27" s="47">
        <f>IF(B27&lt;0,"-",(Input!$C$12))</f>
        <v>501.07</v>
      </c>
      <c r="D27" s="48">
        <f>IF(B27&lt;=0,"",(-PPMT(Input!$H$16/12,$B$4-B28,$B$4,$F$4)))</f>
        <v>340.74974300151985</v>
      </c>
      <c r="E27" s="48">
        <f>IF(B27&lt;=0,"",(-IPMT(Input!$H$16/12,$B$4-B28,$B$4,$F$4)))</f>
        <v>160.32025699849873</v>
      </c>
      <c r="F27" s="47">
        <f t="shared" si="0"/>
        <v>22787.33863484329</v>
      </c>
    </row>
    <row r="28" spans="1:6" x14ac:dyDescent="0.2">
      <c r="A28" s="64">
        <v>24</v>
      </c>
      <c r="B28" s="44">
        <f t="shared" si="2"/>
        <v>54</v>
      </c>
      <c r="C28" s="47">
        <f>IF(B28&lt;0,"-",(Input!$C$12))</f>
        <v>501.07</v>
      </c>
      <c r="D28" s="48">
        <f>IF(B28&lt;=0,"",(-PPMT(Input!$H$16/12,$B$4-B29,$B$4,$F$4)))</f>
        <v>343.14708686187942</v>
      </c>
      <c r="E28" s="48">
        <f>IF(B28&lt;=0,"",(-IPMT(Input!$H$16/12,$B$4-B29,$B$4,$F$4)))</f>
        <v>157.92291313813917</v>
      </c>
      <c r="F28" s="47">
        <f t="shared" si="0"/>
        <v>22446.58889184177</v>
      </c>
    </row>
    <row r="29" spans="1:6" x14ac:dyDescent="0.2">
      <c r="A29" s="64">
        <v>25</v>
      </c>
      <c r="B29" s="44">
        <f t="shared" si="2"/>
        <v>53</v>
      </c>
      <c r="C29" s="47">
        <f>IF(B29&lt;0,"-",(Input!$C$12))</f>
        <v>501.07</v>
      </c>
      <c r="D29" s="48">
        <f>IF(B29&lt;=0,"",(-PPMT(Input!$H$16/12,$B$4-B30,$B$4,$F$4)))</f>
        <v>345.56129722823886</v>
      </c>
      <c r="E29" s="48">
        <f>IF(B29&lt;=0,"",(-IPMT(Input!$H$16/12,$B$4-B30,$B$4,$F$4)))</f>
        <v>155.50870277177967</v>
      </c>
      <c r="F29" s="47">
        <f t="shared" si="0"/>
        <v>22103.441804979891</v>
      </c>
    </row>
    <row r="30" spans="1:6" x14ac:dyDescent="0.2">
      <c r="A30" s="64">
        <v>26</v>
      </c>
      <c r="B30" s="44">
        <f t="shared" si="2"/>
        <v>52</v>
      </c>
      <c r="C30" s="47">
        <f>IF(B30&lt;0,"-",(Input!$C$12))</f>
        <v>501.07</v>
      </c>
      <c r="D30" s="48">
        <f>IF(B30&lt;=0,"",(-PPMT(Input!$H$16/12,$B$4-B31,$B$4,$F$4)))</f>
        <v>347.99249276485398</v>
      </c>
      <c r="E30" s="48">
        <f>IF(B30&lt;=0,"",(-IPMT(Input!$H$16/12,$B$4-B31,$B$4,$F$4)))</f>
        <v>153.07750723516466</v>
      </c>
      <c r="F30" s="47">
        <f t="shared" si="0"/>
        <v>21757.880507751652</v>
      </c>
    </row>
    <row r="31" spans="1:6" x14ac:dyDescent="0.2">
      <c r="A31" s="44">
        <v>27</v>
      </c>
      <c r="B31" s="44">
        <f t="shared" si="2"/>
        <v>51</v>
      </c>
      <c r="C31" s="47">
        <f>IF(B31&lt;0,"-",(Input!$C$12))</f>
        <v>501.07</v>
      </c>
      <c r="D31" s="48">
        <f>IF(B31&lt;=0,"",(-PPMT(Input!$H$16/12,$B$4-B32,$B$4,$F$4)))</f>
        <v>350.4407929708421</v>
      </c>
      <c r="E31" s="48">
        <f>IF(B31&lt;=0,"",(-IPMT(Input!$H$16/12,$B$4-B32,$B$4,$F$4)))</f>
        <v>150.62920702917646</v>
      </c>
      <c r="F31" s="47">
        <f t="shared" si="0"/>
        <v>21409.888014986798</v>
      </c>
    </row>
    <row r="32" spans="1:6" x14ac:dyDescent="0.2">
      <c r="A32" s="44">
        <v>28</v>
      </c>
      <c r="B32" s="44">
        <f t="shared" si="2"/>
        <v>50</v>
      </c>
      <c r="C32" s="47">
        <f>IF(B32&lt;0,"-",(Input!$C$12))</f>
        <v>501.07</v>
      </c>
      <c r="D32" s="48">
        <f>IF(B32&lt;=0,"",(-PPMT(Input!$H$16/12,$B$4-B33,$B$4,$F$4)))</f>
        <v>352.90631818605681</v>
      </c>
      <c r="E32" s="48">
        <f>IF(B32&lt;=0,"",(-IPMT(Input!$H$16/12,$B$4-B33,$B$4,$F$4)))</f>
        <v>148.16368181396177</v>
      </c>
      <c r="F32" s="47">
        <f t="shared" si="0"/>
        <v>21059.447222015955</v>
      </c>
    </row>
    <row r="33" spans="1:6" x14ac:dyDescent="0.2">
      <c r="A33" s="44">
        <v>29</v>
      </c>
      <c r="B33" s="44">
        <f t="shared" si="2"/>
        <v>49</v>
      </c>
      <c r="C33" s="47">
        <f>IF(B33&lt;0,"-",(Input!$C$12))</f>
        <v>501.07</v>
      </c>
      <c r="D33" s="48">
        <f>IF(B33&lt;=0,"",(-PPMT(Input!$H$16/12,$B$4-B34,$B$4,$F$4)))</f>
        <v>355.3891895970022</v>
      </c>
      <c r="E33" s="48">
        <f>IF(B33&lt;=0,"",(-IPMT(Input!$H$16/12,$B$4-B34,$B$4,$F$4)))</f>
        <v>145.68081040301638</v>
      </c>
      <c r="F33" s="47">
        <f t="shared" si="0"/>
        <v>20706.540903829897</v>
      </c>
    </row>
    <row r="34" spans="1:6" x14ac:dyDescent="0.2">
      <c r="A34" s="44">
        <v>30</v>
      </c>
      <c r="B34" s="44">
        <f t="shared" si="2"/>
        <v>48</v>
      </c>
      <c r="C34" s="47">
        <f>IF(B34&lt;0,"-",(Input!$C$12))</f>
        <v>501.07</v>
      </c>
      <c r="D34" s="48">
        <f>IF(B34&lt;=0,"",(-PPMT(Input!$H$16/12,$B$4-B35,$B$4,$F$4)))</f>
        <v>357.88952924278948</v>
      </c>
      <c r="E34" s="48">
        <f>IF(B34&lt;=0,"",(-IPMT(Input!$H$16/12,$B$4-B35,$B$4,$F$4)))</f>
        <v>143.18047075722907</v>
      </c>
      <c r="F34" s="47">
        <f t="shared" si="0"/>
        <v>20351.151714232896</v>
      </c>
    </row>
    <row r="35" spans="1:6" x14ac:dyDescent="0.2">
      <c r="A35" s="44">
        <v>31</v>
      </c>
      <c r="B35" s="44">
        <f t="shared" si="2"/>
        <v>47</v>
      </c>
      <c r="C35" s="47">
        <f>IF(B35&lt;0,"-",(Input!$C$12))</f>
        <v>501.07</v>
      </c>
      <c r="D35" s="48">
        <f>IF(B35&lt;=0,"",(-PPMT(Input!$H$16/12,$B$4-B36,$B$4,$F$4)))</f>
        <v>360.40746002113599</v>
      </c>
      <c r="E35" s="48">
        <f>IF(B35&lt;=0,"",(-IPMT(Input!$H$16/12,$B$4-B36,$B$4,$F$4)))</f>
        <v>140.66253997888259</v>
      </c>
      <c r="F35" s="47">
        <f t="shared" si="0"/>
        <v>19993.262184990108</v>
      </c>
    </row>
    <row r="36" spans="1:6" x14ac:dyDescent="0.2">
      <c r="A36" s="44">
        <v>32</v>
      </c>
      <c r="B36" s="44">
        <f t="shared" si="2"/>
        <v>46</v>
      </c>
      <c r="C36" s="47">
        <f>IF(B36&lt;0,"-",(Input!$C$12))</f>
        <v>501.07</v>
      </c>
      <c r="D36" s="48">
        <f>IF(B36&lt;=0,"",(-PPMT(Input!$H$16/12,$B$4-B37,$B$4,$F$4)))</f>
        <v>362.94310569440535</v>
      </c>
      <c r="E36" s="48">
        <f>IF(B36&lt;=0,"",(-IPMT(Input!$H$16/12,$B$4-B37,$B$4,$F$4)))</f>
        <v>138.12689430561323</v>
      </c>
      <c r="F36" s="47">
        <f t="shared" si="0"/>
        <v>19632.854724968973</v>
      </c>
    </row>
    <row r="37" spans="1:6" x14ac:dyDescent="0.2">
      <c r="A37" s="44">
        <v>33</v>
      </c>
      <c r="B37" s="44">
        <f t="shared" si="2"/>
        <v>45</v>
      </c>
      <c r="C37" s="47">
        <f>IF(B37&lt;0,"-",(Input!$C$12))</f>
        <v>501.07</v>
      </c>
      <c r="D37" s="48">
        <f>IF(B37&lt;=0,"",(-PPMT(Input!$H$16/12,$B$4-B38,$B$4,$F$4)))</f>
        <v>365.49659089569116</v>
      </c>
      <c r="E37" s="48">
        <f>IF(B37&lt;=0,"",(-IPMT(Input!$H$16/12,$B$4-B38,$B$4,$F$4)))</f>
        <v>135.57340910432745</v>
      </c>
      <c r="F37" s="47">
        <f t="shared" si="0"/>
        <v>19269.911619274568</v>
      </c>
    </row>
    <row r="38" spans="1:6" x14ac:dyDescent="0.2">
      <c r="A38" s="44">
        <v>34</v>
      </c>
      <c r="B38" s="44">
        <f t="shared" si="2"/>
        <v>44</v>
      </c>
      <c r="C38" s="47">
        <f>IF(B38&lt;0,"-",(Input!$C$12))</f>
        <v>501.07</v>
      </c>
      <c r="D38" s="48">
        <f>IF(B38&lt;=0,"",(-PPMT(Input!$H$16/12,$B$4-B39,$B$4,$F$4)))</f>
        <v>368.06804113494263</v>
      </c>
      <c r="E38" s="48">
        <f>IF(B38&lt;=0,"",(-IPMT(Input!$H$16/12,$B$4-B39,$B$4,$F$4)))</f>
        <v>133.00195886507598</v>
      </c>
      <c r="F38" s="47">
        <f t="shared" si="0"/>
        <v>18904.415028378877</v>
      </c>
    </row>
    <row r="39" spans="1:6" x14ac:dyDescent="0.2">
      <c r="A39" s="44">
        <v>35</v>
      </c>
      <c r="B39" s="44">
        <f t="shared" si="2"/>
        <v>43</v>
      </c>
      <c r="C39" s="47">
        <f>IF(B39&lt;0,"-",(Input!$C$12))</f>
        <v>501.07</v>
      </c>
      <c r="D39" s="48">
        <f>IF(B39&lt;=0,"",(-PPMT(Input!$H$16/12,$B$4-B40,$B$4,$F$4)))</f>
        <v>370.65758280513398</v>
      </c>
      <c r="E39" s="48">
        <f>IF(B39&lt;=0,"",(-IPMT(Input!$H$16/12,$B$4-B40,$B$4,$F$4)))</f>
        <v>130.4124171948846</v>
      </c>
      <c r="F39" s="47">
        <f t="shared" si="0"/>
        <v>18536.346987243935</v>
      </c>
    </row>
    <row r="40" spans="1:6" x14ac:dyDescent="0.2">
      <c r="A40" s="44">
        <v>36</v>
      </c>
      <c r="B40" s="44">
        <f t="shared" si="2"/>
        <v>42</v>
      </c>
      <c r="C40" s="47">
        <f>IF(B40&lt;0,"-",(Input!$C$12))</f>
        <v>501.07</v>
      </c>
      <c r="D40" s="48">
        <f>IF(B40&lt;=0,"",(-PPMT(Input!$H$16/12,$B$4-B41,$B$4,$F$4)))</f>
        <v>373.26534318847678</v>
      </c>
      <c r="E40" s="48">
        <f>IF(B40&lt;=0,"",(-IPMT(Input!$H$16/12,$B$4-B41,$B$4,$F$4)))</f>
        <v>127.80465681154178</v>
      </c>
      <c r="F40" s="47">
        <f t="shared" si="0"/>
        <v>18165.689404438799</v>
      </c>
    </row>
    <row r="41" spans="1:6" x14ac:dyDescent="0.2">
      <c r="A41" s="44">
        <v>37</v>
      </c>
      <c r="B41" s="44">
        <f t="shared" si="2"/>
        <v>41</v>
      </c>
      <c r="C41" s="47">
        <f>IF(B41&lt;0,"-",(Input!$C$12))</f>
        <v>501.07</v>
      </c>
      <c r="D41" s="48">
        <f>IF(B41&lt;=0,"",(-PPMT(Input!$H$16/12,$B$4-B42,$B$4,$F$4)))</f>
        <v>375.89145046267629</v>
      </c>
      <c r="E41" s="48">
        <f>IF(B41&lt;=0,"",(-IPMT(Input!$H$16/12,$B$4-B42,$B$4,$F$4)))</f>
        <v>125.17854953734231</v>
      </c>
      <c r="F41" s="47">
        <f t="shared" si="0"/>
        <v>17792.424061250324</v>
      </c>
    </row>
    <row r="42" spans="1:6" x14ac:dyDescent="0.2">
      <c r="A42" s="44">
        <v>38</v>
      </c>
      <c r="B42" s="44">
        <f t="shared" si="2"/>
        <v>40</v>
      </c>
      <c r="C42" s="47">
        <f>IF(B42&lt;0,"-",(Input!$C$12))</f>
        <v>501.07</v>
      </c>
      <c r="D42" s="48">
        <f>IF(B42&lt;=0,"",(-PPMT(Input!$H$16/12,$B$4-B43,$B$4,$F$4)))</f>
        <v>378.53603370723158</v>
      </c>
      <c r="E42" s="48">
        <f>IF(B42&lt;=0,"",(-IPMT(Input!$H$16/12,$B$4-B43,$B$4,$F$4)))</f>
        <v>122.53396629278694</v>
      </c>
      <c r="F42" s="47">
        <f t="shared" si="0"/>
        <v>17416.532610787646</v>
      </c>
    </row>
    <row r="43" spans="1:6" x14ac:dyDescent="0.2">
      <c r="A43" s="44">
        <v>39</v>
      </c>
      <c r="B43" s="44">
        <f t="shared" si="2"/>
        <v>39</v>
      </c>
      <c r="C43" s="47">
        <f>IF(B43&lt;0,"-",(Input!$C$12))</f>
        <v>501.07</v>
      </c>
      <c r="D43" s="48">
        <f>IF(B43&lt;=0,"",(-PPMT(Input!$H$16/12,$B$4-B44,$B$4,$F$4)))</f>
        <v>381.1992229097803</v>
      </c>
      <c r="E43" s="48">
        <f>IF(B43&lt;=0,"",(-IPMT(Input!$H$16/12,$B$4-B44,$B$4,$F$4)))</f>
        <v>119.87077709023826</v>
      </c>
      <c r="F43" s="47">
        <f t="shared" si="0"/>
        <v>17037.996577080416</v>
      </c>
    </row>
    <row r="44" spans="1:6" x14ac:dyDescent="0.2">
      <c r="A44" s="44">
        <v>40</v>
      </c>
      <c r="B44" s="44">
        <f t="shared" si="2"/>
        <v>38</v>
      </c>
      <c r="C44" s="47">
        <f>IF(B44&lt;0,"-",(Input!$C$12))</f>
        <v>501.07</v>
      </c>
      <c r="D44" s="48">
        <f>IF(B44&lt;=0,"",(-PPMT(Input!$H$16/12,$B$4-B45,$B$4,$F$4)))</f>
        <v>383.88114897248767</v>
      </c>
      <c r="E44" s="48">
        <f>IF(B44&lt;=0,"",(-IPMT(Input!$H$16/12,$B$4-B45,$B$4,$F$4)))</f>
        <v>117.18885102753093</v>
      </c>
      <c r="F44" s="47">
        <f t="shared" si="0"/>
        <v>16656.797354170634</v>
      </c>
    </row>
    <row r="45" spans="1:6" x14ac:dyDescent="0.2">
      <c r="A45" s="44">
        <v>41</v>
      </c>
      <c r="B45" s="44">
        <f t="shared" si="2"/>
        <v>37</v>
      </c>
      <c r="C45" s="47">
        <f>IF(B45&lt;0,"-",(Input!$C$12))</f>
        <v>501.07</v>
      </c>
      <c r="D45" s="48">
        <f>IF(B45&lt;=0,"",(-PPMT(Input!$H$16/12,$B$4-B46,$B$4,$F$4)))</f>
        <v>386.58194371848072</v>
      </c>
      <c r="E45" s="48">
        <f>IF(B45&lt;=0,"",(-IPMT(Input!$H$16/12,$B$4-B46,$B$4,$F$4)))</f>
        <v>114.48805628153789</v>
      </c>
      <c r="F45" s="47">
        <f t="shared" si="0"/>
        <v>16272.916205198146</v>
      </c>
    </row>
    <row r="46" spans="1:6" x14ac:dyDescent="0.2">
      <c r="A46" s="44">
        <v>42</v>
      </c>
      <c r="B46" s="44">
        <f t="shared" si="2"/>
        <v>36</v>
      </c>
      <c r="C46" s="47">
        <f>IF(B46&lt;0,"-",(Input!$C$12))</f>
        <v>501.07</v>
      </c>
      <c r="D46" s="48">
        <f>IF(B46&lt;=0,"",(-PPMT(Input!$H$16/12,$B$4-B47,$B$4,$F$4)))</f>
        <v>389.30173989832758</v>
      </c>
      <c r="E46" s="48">
        <f>IF(B46&lt;=0,"",(-IPMT(Input!$H$16/12,$B$4-B47,$B$4,$F$4)))</f>
        <v>111.76826010169094</v>
      </c>
      <c r="F46" s="47">
        <f t="shared" si="0"/>
        <v>15886.334261479666</v>
      </c>
    </row>
    <row r="47" spans="1:6" x14ac:dyDescent="0.2">
      <c r="A47" s="44">
        <v>43</v>
      </c>
      <c r="B47" s="44">
        <f t="shared" si="2"/>
        <v>35</v>
      </c>
      <c r="C47" s="47">
        <f>IF(B47&lt;0,"-",(Input!$C$12))</f>
        <v>501.07</v>
      </c>
      <c r="D47" s="48">
        <f>IF(B47&lt;=0,"",(-PPMT(Input!$H$16/12,$B$4-B48,$B$4,$F$4)))</f>
        <v>392.0406711965631</v>
      </c>
      <c r="E47" s="48">
        <f>IF(B47&lt;=0,"",(-IPMT(Input!$H$16/12,$B$4-B48,$B$4,$F$4)))</f>
        <v>109.02932880345548</v>
      </c>
      <c r="F47" s="47">
        <f t="shared" si="0"/>
        <v>15497.032521581337</v>
      </c>
    </row>
    <row r="48" spans="1:6" x14ac:dyDescent="0.2">
      <c r="A48" s="44">
        <v>44</v>
      </c>
      <c r="B48" s="44">
        <f t="shared" si="2"/>
        <v>34</v>
      </c>
      <c r="C48" s="47">
        <f>IF(B48&lt;0,"-",(Input!$C$12))</f>
        <v>501.07</v>
      </c>
      <c r="D48" s="48">
        <f>IF(B48&lt;=0,"",(-PPMT(Input!$H$16/12,$B$4-B49,$B$4,$F$4)))</f>
        <v>394.79887223825875</v>
      </c>
      <c r="E48" s="48">
        <f>IF(B48&lt;=0,"",(-IPMT(Input!$H$16/12,$B$4-B49,$B$4,$F$4)))</f>
        <v>106.2711277617598</v>
      </c>
      <c r="F48" s="47">
        <f t="shared" si="0"/>
        <v>15104.991850384775</v>
      </c>
    </row>
    <row r="49" spans="1:6" x14ac:dyDescent="0.2">
      <c r="A49" s="44">
        <v>45</v>
      </c>
      <c r="B49" s="44">
        <f t="shared" si="2"/>
        <v>33</v>
      </c>
      <c r="C49" s="47">
        <f>IF(B49&lt;0,"-",(Input!$C$12))</f>
        <v>501.07</v>
      </c>
      <c r="D49" s="48">
        <f>IF(B49&lt;=0,"",(-PPMT(Input!$H$16/12,$B$4-B50,$B$4,$F$4)))</f>
        <v>397.57647859564071</v>
      </c>
      <c r="E49" s="48">
        <f>IF(B49&lt;=0,"",(-IPMT(Input!$H$16/12,$B$4-B50,$B$4,$F$4)))</f>
        <v>103.49352140437789</v>
      </c>
      <c r="F49" s="47">
        <f t="shared" si="0"/>
        <v>14710.192978146517</v>
      </c>
    </row>
    <row r="50" spans="1:6" x14ac:dyDescent="0.2">
      <c r="A50" s="44">
        <v>46</v>
      </c>
      <c r="B50" s="44">
        <f t="shared" si="2"/>
        <v>32</v>
      </c>
      <c r="C50" s="47">
        <f>IF(B50&lt;0,"-",(Input!$C$12))</f>
        <v>501.07</v>
      </c>
      <c r="D50" s="48">
        <f>IF(B50&lt;=0,"",(-PPMT(Input!$H$16/12,$B$4-B51,$B$4,$F$4)))</f>
        <v>400.37362679475285</v>
      </c>
      <c r="E50" s="48">
        <f>IF(B50&lt;=0,"",(-IPMT(Input!$H$16/12,$B$4-B51,$B$4,$F$4)))</f>
        <v>100.69637320526572</v>
      </c>
      <c r="F50" s="47">
        <f t="shared" si="0"/>
        <v>14312.616499550877</v>
      </c>
    </row>
    <row r="51" spans="1:6" x14ac:dyDescent="0.2">
      <c r="A51" s="44">
        <v>47</v>
      </c>
      <c r="B51" s="44">
        <f t="shared" si="2"/>
        <v>31</v>
      </c>
      <c r="C51" s="47">
        <f>IF(B51&lt;0,"-",(Input!$C$12))</f>
        <v>501.07</v>
      </c>
      <c r="D51" s="48">
        <f>IF(B51&lt;=0,"",(-PPMT(Input!$H$16/12,$B$4-B52,$B$4,$F$4)))</f>
        <v>403.19045432216797</v>
      </c>
      <c r="E51" s="48">
        <f>IF(B51&lt;=0,"",(-IPMT(Input!$H$16/12,$B$4-B52,$B$4,$F$4)))</f>
        <v>97.879545677850629</v>
      </c>
      <c r="F51" s="47">
        <f t="shared" si="0"/>
        <v>13912.242872756124</v>
      </c>
    </row>
    <row r="52" spans="1:6" x14ac:dyDescent="0.2">
      <c r="A52" s="44">
        <v>48</v>
      </c>
      <c r="B52" s="44">
        <f t="shared" si="2"/>
        <v>30</v>
      </c>
      <c r="C52" s="47">
        <f>IF(B52&lt;0,"-",(Input!$C$12))</f>
        <v>501.07</v>
      </c>
      <c r="D52" s="48">
        <f>IF(B52&lt;=0,"",(-PPMT(Input!$H$16/12,$B$4-B53,$B$4,$F$4)))</f>
        <v>406.02709963174493</v>
      </c>
      <c r="E52" s="48">
        <f>IF(B52&lt;=0,"",(-IPMT(Input!$H$16/12,$B$4-B53,$B$4,$F$4)))</f>
        <v>95.042900368273607</v>
      </c>
      <c r="F52" s="47">
        <f t="shared" si="0"/>
        <v>13509.052418433956</v>
      </c>
    </row>
    <row r="53" spans="1:6" x14ac:dyDescent="0.2">
      <c r="A53" s="44">
        <v>49</v>
      </c>
      <c r="B53" s="44">
        <f t="shared" si="2"/>
        <v>29</v>
      </c>
      <c r="C53" s="47">
        <f>IF(B53&lt;0,"-",(Input!$C$12))</f>
        <v>501.07</v>
      </c>
      <c r="D53" s="48">
        <f>IF(B53&lt;=0,"",(-PPMT(Input!$H$16/12,$B$4-B54,$B$4,$F$4)))</f>
        <v>408.88370215143465</v>
      </c>
      <c r="E53" s="48">
        <f>IF(B53&lt;=0,"",(-IPMT(Input!$H$16/12,$B$4-B54,$B$4,$F$4)))</f>
        <v>92.186297848583891</v>
      </c>
      <c r="F53" s="47">
        <f t="shared" si="0"/>
        <v>13103.025318802211</v>
      </c>
    </row>
    <row r="54" spans="1:6" x14ac:dyDescent="0.2">
      <c r="A54" s="44">
        <v>50</v>
      </c>
      <c r="B54" s="44">
        <f t="shared" si="2"/>
        <v>28</v>
      </c>
      <c r="C54" s="47">
        <f>IF(B54&lt;0,"-",(Input!$C$12))</f>
        <v>501.07</v>
      </c>
      <c r="D54" s="48">
        <f>IF(B54&lt;=0,"",(-PPMT(Input!$H$16/12,$B$4-B55,$B$4,$F$4)))</f>
        <v>411.76040229013284</v>
      </c>
      <c r="E54" s="48">
        <f>IF(B54&lt;=0,"",(-IPMT(Input!$H$16/12,$B$4-B55,$B$4,$F$4)))</f>
        <v>89.309597709885722</v>
      </c>
      <c r="F54" s="47">
        <f t="shared" si="0"/>
        <v>12694.141616650775</v>
      </c>
    </row>
    <row r="55" spans="1:6" x14ac:dyDescent="0.2">
      <c r="A55" s="44">
        <v>51</v>
      </c>
      <c r="B55" s="44">
        <f t="shared" si="2"/>
        <v>27</v>
      </c>
      <c r="C55" s="47">
        <f>IF(B55&lt;0,"-",(Input!$C$12))</f>
        <v>501.07</v>
      </c>
      <c r="D55" s="48">
        <f>IF(B55&lt;=0,"",(-PPMT(Input!$H$16/12,$B$4-B56,$B$4,$F$4)))</f>
        <v>414.65734144458156</v>
      </c>
      <c r="E55" s="48">
        <f>IF(B55&lt;=0,"",(-IPMT(Input!$H$16/12,$B$4-B56,$B$4,$F$4)))</f>
        <v>86.412658555436991</v>
      </c>
      <c r="F55" s="47">
        <f t="shared" si="0"/>
        <v>12282.381214360643</v>
      </c>
    </row>
    <row r="56" spans="1:6" x14ac:dyDescent="0.2">
      <c r="A56" s="44">
        <v>52</v>
      </c>
      <c r="B56" s="44">
        <f t="shared" si="2"/>
        <v>26</v>
      </c>
      <c r="C56" s="47">
        <f>IF(B56&lt;0,"-",(Input!$C$12))</f>
        <v>501.07</v>
      </c>
      <c r="D56" s="48">
        <f>IF(B56&lt;=0,"",(-PPMT(Input!$H$16/12,$B$4-B57,$B$4,$F$4)))</f>
        <v>417.57466200631933</v>
      </c>
      <c r="E56" s="48">
        <f>IF(B56&lt;=0,"",(-IPMT(Input!$H$16/12,$B$4-B57,$B$4,$F$4)))</f>
        <v>83.495337993699252</v>
      </c>
      <c r="F56" s="47">
        <f t="shared" si="0"/>
        <v>11867.723872916062</v>
      </c>
    </row>
    <row r="57" spans="1:6" x14ac:dyDescent="0.2">
      <c r="A57" s="44">
        <v>53</v>
      </c>
      <c r="B57" s="44">
        <f t="shared" si="2"/>
        <v>25</v>
      </c>
      <c r="C57" s="47">
        <f>IF(B57&lt;0,"-",(Input!$C$12))</f>
        <v>501.07</v>
      </c>
      <c r="D57" s="48">
        <f>IF(B57&lt;=0,"",(-PPMT(Input!$H$16/12,$B$4-B58,$B$4,$F$4)))</f>
        <v>420.51250736867985</v>
      </c>
      <c r="E57" s="48">
        <f>IF(B57&lt;=0,"",(-IPMT(Input!$H$16/12,$B$4-B58,$B$4,$F$4)))</f>
        <v>80.557492631338704</v>
      </c>
      <c r="F57" s="47">
        <f t="shared" si="0"/>
        <v>11450.149210909742</v>
      </c>
    </row>
    <row r="58" spans="1:6" x14ac:dyDescent="0.2">
      <c r="A58" s="44">
        <v>54</v>
      </c>
      <c r="B58" s="44">
        <f t="shared" si="2"/>
        <v>24</v>
      </c>
      <c r="C58" s="47">
        <f>IF(B58&lt;0,"-",(Input!$C$12))</f>
        <v>501.07</v>
      </c>
      <c r="D58" s="48">
        <f>IF(B58&lt;=0,"",(-PPMT(Input!$H$16/12,$B$4-B59,$B$4,$F$4)))</f>
        <v>423.4710219338404</v>
      </c>
      <c r="E58" s="48">
        <f>IF(B58&lt;=0,"",(-IPMT(Input!$H$16/12,$B$4-B59,$B$4,$F$4)))</f>
        <v>77.598978066178134</v>
      </c>
      <c r="F58" s="47">
        <f t="shared" si="0"/>
        <v>11029.636703541062</v>
      </c>
    </row>
    <row r="59" spans="1:6" x14ac:dyDescent="0.2">
      <c r="A59" s="44">
        <v>55</v>
      </c>
      <c r="B59" s="44">
        <f t="shared" si="2"/>
        <v>23</v>
      </c>
      <c r="C59" s="47">
        <f>IF(B59&lt;0,"-",(Input!$C$12))</f>
        <v>501.07</v>
      </c>
      <c r="D59" s="48">
        <f>IF(B59&lt;=0,"",(-PPMT(Input!$H$16/12,$B$4-B60,$B$4,$F$4)))</f>
        <v>426.45035111991928</v>
      </c>
      <c r="E59" s="48">
        <f>IF(B59&lt;=0,"",(-IPMT(Input!$H$16/12,$B$4-B60,$B$4,$F$4)))</f>
        <v>74.619648880099305</v>
      </c>
      <c r="F59" s="47">
        <f t="shared" si="0"/>
        <v>10606.165681607221</v>
      </c>
    </row>
    <row r="60" spans="1:6" x14ac:dyDescent="0.2">
      <c r="A60" s="44">
        <v>56</v>
      </c>
      <c r="B60" s="44">
        <f t="shared" si="2"/>
        <v>22</v>
      </c>
      <c r="C60" s="47">
        <f>IF(B60&lt;0,"-",(Input!$C$12))</f>
        <v>501.07</v>
      </c>
      <c r="D60" s="48">
        <f>IF(B60&lt;=0,"",(-PPMT(Input!$H$16/12,$B$4-B61,$B$4,$F$4)))</f>
        <v>429.4506413681234</v>
      </c>
      <c r="E60" s="48">
        <f>IF(B60&lt;=0,"",(-IPMT(Input!$H$16/12,$B$4-B61,$B$4,$F$4)))</f>
        <v>71.619358631895182</v>
      </c>
      <c r="F60" s="47">
        <f t="shared" si="0"/>
        <v>10179.715330487301</v>
      </c>
    </row>
    <row r="61" spans="1:6" x14ac:dyDescent="0.2">
      <c r="A61" s="44">
        <v>57</v>
      </c>
      <c r="B61" s="44">
        <f t="shared" si="2"/>
        <v>21</v>
      </c>
      <c r="C61" s="47">
        <f>IF(B61&lt;0,"-",(Input!$C$12))</f>
        <v>501.07</v>
      </c>
      <c r="D61" s="48">
        <f>IF(B61&lt;=0,"",(-PPMT(Input!$H$16/12,$B$4-B62,$B$4,$F$4)))</f>
        <v>432.47204014994657</v>
      </c>
      <c r="E61" s="48">
        <f>IF(B61&lt;=0,"",(-IPMT(Input!$H$16/12,$B$4-B62,$B$4,$F$4)))</f>
        <v>68.597959850072002</v>
      </c>
      <c r="F61" s="47">
        <f t="shared" si="0"/>
        <v>9750.264689119178</v>
      </c>
    </row>
    <row r="62" spans="1:6" x14ac:dyDescent="0.2">
      <c r="A62" s="44">
        <v>58</v>
      </c>
      <c r="B62" s="44">
        <f t="shared" si="2"/>
        <v>20</v>
      </c>
      <c r="C62" s="47">
        <f>IF(B62&lt;0,"-",(Input!$C$12))</f>
        <v>501.07</v>
      </c>
      <c r="D62" s="48">
        <f>IF(B62&lt;=0,"",(-PPMT(Input!$H$16/12,$B$4-B63,$B$4,$F$4)))</f>
        <v>435.5146959744178</v>
      </c>
      <c r="E62" s="48">
        <f>IF(B62&lt;=0,"",(-IPMT(Input!$H$16/12,$B$4-B63,$B$4,$F$4)))</f>
        <v>65.555304025600762</v>
      </c>
      <c r="F62" s="47">
        <f t="shared" si="0"/>
        <v>9317.7926489692309</v>
      </c>
    </row>
    <row r="63" spans="1:6" x14ac:dyDescent="0.2">
      <c r="A63" s="44">
        <v>59</v>
      </c>
      <c r="B63" s="44">
        <f t="shared" si="2"/>
        <v>19</v>
      </c>
      <c r="C63" s="47">
        <f>IF(B63&lt;0,"-",(Input!$C$12))</f>
        <v>501.07</v>
      </c>
      <c r="D63" s="48">
        <f>IF(B63&lt;=0,"",(-PPMT(Input!$H$16/12,$B$4-B64,$B$4,$F$4)))</f>
        <v>438.578758395401</v>
      </c>
      <c r="E63" s="48">
        <f>IF(B63&lt;=0,"",(-IPMT(Input!$H$16/12,$B$4-B64,$B$4,$F$4)))</f>
        <v>62.491241604617578</v>
      </c>
      <c r="F63" s="47">
        <f t="shared" si="0"/>
        <v>8882.2779529948129</v>
      </c>
    </row>
    <row r="64" spans="1:6" x14ac:dyDescent="0.2">
      <c r="A64" s="44">
        <v>60</v>
      </c>
      <c r="B64" s="44">
        <f t="shared" si="2"/>
        <v>18</v>
      </c>
      <c r="C64" s="47">
        <f>IF(B64&lt;0,"-",(Input!$C$12))</f>
        <v>501.07</v>
      </c>
      <c r="D64" s="48">
        <f>IF(B64&lt;=0,"",(-PPMT(Input!$H$16/12,$B$4-B65,$B$4,$F$4)))</f>
        <v>441.66437801894585</v>
      </c>
      <c r="E64" s="48">
        <f>IF(B64&lt;=0,"",(-IPMT(Input!$H$16/12,$B$4-B65,$B$4,$F$4)))</f>
        <v>59.405621981072784</v>
      </c>
      <c r="F64" s="47">
        <f t="shared" si="0"/>
        <v>8443.6991945994123</v>
      </c>
    </row>
    <row r="65" spans="1:6" x14ac:dyDescent="0.2">
      <c r="A65" s="44">
        <v>61</v>
      </c>
      <c r="B65" s="44">
        <f t="shared" si="2"/>
        <v>17</v>
      </c>
      <c r="C65" s="47">
        <f>IF(B65&lt;0,"-",(Input!$C$12))</f>
        <v>501.07</v>
      </c>
      <c r="D65" s="48">
        <f>IF(B65&lt;=0,"",(-PPMT(Input!$H$16/12,$B$4-B66,$B$4,$F$4)))</f>
        <v>444.77170651069036</v>
      </c>
      <c r="E65" s="48">
        <f>IF(B65&lt;=0,"",(-IPMT(Input!$H$16/12,$B$4-B66,$B$4,$F$4)))</f>
        <v>56.298293489328238</v>
      </c>
      <c r="F65" s="47">
        <f t="shared" si="0"/>
        <v>8002.0348165804662</v>
      </c>
    </row>
    <row r="66" spans="1:6" x14ac:dyDescent="0.2">
      <c r="A66" s="44">
        <v>62</v>
      </c>
      <c r="B66" s="44">
        <f t="shared" si="2"/>
        <v>16</v>
      </c>
      <c r="C66" s="47">
        <f>IF(B66&lt;0,"-",(Input!$C$12))</f>
        <v>501.07</v>
      </c>
      <c r="D66" s="48">
        <f>IF(B66&lt;=0,"",(-PPMT(Input!$H$16/12,$B$4-B67,$B$4,$F$4)))</f>
        <v>447.90089660331586</v>
      </c>
      <c r="E66" s="48">
        <f>IF(B66&lt;=0,"",(-IPMT(Input!$H$16/12,$B$4-B67,$B$4,$F$4)))</f>
        <v>53.16910339670271</v>
      </c>
      <c r="F66" s="47">
        <f t="shared" si="0"/>
        <v>7557.2631100697763</v>
      </c>
    </row>
    <row r="67" spans="1:6" x14ac:dyDescent="0.2">
      <c r="A67" s="44">
        <v>63</v>
      </c>
      <c r="B67" s="44">
        <f t="shared" si="2"/>
        <v>15</v>
      </c>
      <c r="C67" s="47">
        <f>IF(B67&lt;0,"-",(Input!$C$12))</f>
        <v>501.07</v>
      </c>
      <c r="D67" s="48">
        <f>IF(B67&lt;=0,"",(-PPMT(Input!$H$16/12,$B$4-B68,$B$4,$F$4)))</f>
        <v>451.05210210405409</v>
      </c>
      <c r="E67" s="48">
        <f>IF(B67&lt;=0,"",(-IPMT(Input!$H$16/12,$B$4-B68,$B$4,$F$4)))</f>
        <v>50.017897895964545</v>
      </c>
      <c r="F67" s="47">
        <f t="shared" si="0"/>
        <v>7109.3622134664602</v>
      </c>
    </row>
    <row r="68" spans="1:6" x14ac:dyDescent="0.2">
      <c r="A68" s="44">
        <v>64</v>
      </c>
      <c r="B68" s="44">
        <f t="shared" si="2"/>
        <v>14</v>
      </c>
      <c r="C68" s="47">
        <f>IF(B68&lt;0,"-",(Input!$C$12))</f>
        <v>501.07</v>
      </c>
      <c r="D68" s="48">
        <f>IF(B68&lt;=0,"",(-PPMT(Input!$H$16/12,$B$4-B69,$B$4,$F$4)))</f>
        <v>454.22547790224684</v>
      </c>
      <c r="E68" s="48">
        <f>IF(B68&lt;=0,"",(-IPMT(Input!$H$16/12,$B$4-B69,$B$4,$F$4)))</f>
        <v>46.844522097771758</v>
      </c>
      <c r="F68" s="47">
        <f t="shared" si="0"/>
        <v>6658.3101113624061</v>
      </c>
    </row>
    <row r="69" spans="1:6" x14ac:dyDescent="0.2">
      <c r="A69" s="44">
        <v>65</v>
      </c>
      <c r="B69" s="44">
        <f t="shared" si="2"/>
        <v>13</v>
      </c>
      <c r="C69" s="47">
        <f>IF(B69&lt;0,"-",(Input!$C$12))</f>
        <v>501.07</v>
      </c>
      <c r="D69" s="48">
        <f>IF(B69&lt;=0,"",(-PPMT(Input!$H$16/12,$B$4-B70,$B$4,$F$4)))</f>
        <v>457.42117997695971</v>
      </c>
      <c r="E69" s="48">
        <f>IF(B69&lt;=0,"",(-IPMT(Input!$H$16/12,$B$4-B70,$B$4,$F$4)))</f>
        <v>43.648820023058853</v>
      </c>
      <c r="F69" s="47">
        <f t="shared" ref="F69:F124" si="4">IF(A69&gt;$B$4,"",(F68-D68))</f>
        <v>6204.0846334601592</v>
      </c>
    </row>
    <row r="70" spans="1:6" x14ac:dyDescent="0.2">
      <c r="A70" s="44">
        <v>66</v>
      </c>
      <c r="B70" s="44">
        <f t="shared" ref="B70:B124" si="5">B69-1</f>
        <v>12</v>
      </c>
      <c r="C70" s="47">
        <f>IF(B70&lt;0,"-",(Input!$C$12))</f>
        <v>501.07</v>
      </c>
      <c r="D70" s="48">
        <f>IF(B70&lt;=0,"",(-PPMT(Input!$H$16/12,$B$4-B71,$B$4,$F$4)))</f>
        <v>460.63936540464846</v>
      </c>
      <c r="E70" s="48">
        <f>IF(B70&lt;=0,"",(-IPMT(Input!$H$16/12,$B$4-B71,$B$4,$F$4)))</f>
        <v>40.430634595370051</v>
      </c>
      <c r="F70" s="47">
        <f t="shared" si="4"/>
        <v>5746.6634534831992</v>
      </c>
    </row>
    <row r="71" spans="1:6" x14ac:dyDescent="0.2">
      <c r="A71" s="44">
        <v>67</v>
      </c>
      <c r="B71" s="44">
        <f t="shared" si="5"/>
        <v>11</v>
      </c>
      <c r="C71" s="47">
        <f>IF(B71&lt;0,"-",(Input!$C$12))</f>
        <v>501.07</v>
      </c>
      <c r="D71" s="48">
        <f>IF(B71&lt;=0,"",(-PPMT(Input!$H$16/12,$B$4-B72,$B$4,$F$4)))</f>
        <v>463.88019236688001</v>
      </c>
      <c r="E71" s="48">
        <f>IF(B71&lt;=0,"",(-IPMT(Input!$H$16/12,$B$4-B72,$B$4,$F$4)))</f>
        <v>37.189807633138614</v>
      </c>
      <c r="F71" s="47">
        <f t="shared" si="4"/>
        <v>5286.0240880785504</v>
      </c>
    </row>
    <row r="72" spans="1:6" x14ac:dyDescent="0.2">
      <c r="A72" s="44">
        <v>68</v>
      </c>
      <c r="B72" s="44">
        <f t="shared" si="5"/>
        <v>10</v>
      </c>
      <c r="C72" s="47">
        <f>IF(B72&lt;0,"-",(Input!$C$12))</f>
        <v>501.07</v>
      </c>
      <c r="D72" s="48">
        <f>IF(B72&lt;=0,"",(-PPMT(Input!$H$16/12,$B$4-B73,$B$4,$F$4)))</f>
        <v>467.14382015810679</v>
      </c>
      <c r="E72" s="48">
        <f>IF(B72&lt;=0,"",(-IPMT(Input!$H$16/12,$B$4-B73,$B$4,$F$4)))</f>
        <v>33.926179841911775</v>
      </c>
      <c r="F72" s="47">
        <f t="shared" si="4"/>
        <v>4822.1438957116707</v>
      </c>
    </row>
    <row r="73" spans="1:6" x14ac:dyDescent="0.2">
      <c r="A73" s="44">
        <v>69</v>
      </c>
      <c r="B73" s="44">
        <f t="shared" si="5"/>
        <v>9</v>
      </c>
      <c r="C73" s="47">
        <f>IF(B73&lt;0,"-",(Input!$C$12))</f>
        <v>501.07</v>
      </c>
      <c r="D73" s="48">
        <f>IF(B73&lt;=0,"",(-PPMT(Input!$H$16/12,$B$4-B74,$B$4,$F$4)))</f>
        <v>470.43040919349738</v>
      </c>
      <c r="E73" s="48">
        <f>IF(B73&lt;=0,"",(-IPMT(Input!$H$16/12,$B$4-B74,$B$4,$F$4)))</f>
        <v>30.639590806521202</v>
      </c>
      <c r="F73" s="47">
        <f t="shared" si="4"/>
        <v>4355.0000755535639</v>
      </c>
    </row>
    <row r="74" spans="1:6" x14ac:dyDescent="0.2">
      <c r="A74" s="44">
        <v>70</v>
      </c>
      <c r="B74" s="44">
        <f t="shared" si="5"/>
        <v>8</v>
      </c>
      <c r="C74" s="47">
        <f>IF(B74&lt;0,"-",(Input!$C$12))</f>
        <v>501.07</v>
      </c>
      <c r="D74" s="48">
        <f>IF(B74&lt;=0,"",(-PPMT(Input!$H$16/12,$B$4-B75,$B$4,$F$4)))</f>
        <v>473.74012101682064</v>
      </c>
      <c r="E74" s="48">
        <f>IF(B74&lt;=0,"",(-IPMT(Input!$H$16/12,$B$4-B75,$B$4,$F$4)))</f>
        <v>27.329878983198004</v>
      </c>
      <c r="F74" s="47">
        <f t="shared" si="4"/>
        <v>3884.5696663600665</v>
      </c>
    </row>
    <row r="75" spans="1:6" x14ac:dyDescent="0.2">
      <c r="A75" s="44">
        <v>71</v>
      </c>
      <c r="B75" s="44">
        <f t="shared" si="5"/>
        <v>7</v>
      </c>
      <c r="C75" s="47">
        <f>IF(B75&lt;0,"-",(Input!$C$12))</f>
        <v>501.07</v>
      </c>
      <c r="D75" s="48">
        <f>IF(B75&lt;=0,"",(-PPMT(Input!$H$16/12,$B$4-B76,$B$4,$F$4)))</f>
        <v>477.07311830838603</v>
      </c>
      <c r="E75" s="48">
        <f>IF(B75&lt;=0,"",(-IPMT(Input!$H$16/12,$B$4-B76,$B$4,$F$4)))</f>
        <v>23.996881691632591</v>
      </c>
      <c r="F75" s="47">
        <f t="shared" si="4"/>
        <v>3410.8295453432461</v>
      </c>
    </row>
    <row r="76" spans="1:6" x14ac:dyDescent="0.2">
      <c r="A76" s="44">
        <v>72</v>
      </c>
      <c r="B76" s="44">
        <f t="shared" si="5"/>
        <v>6</v>
      </c>
      <c r="C76" s="47">
        <f>IF(B76&lt;0,"-",(Input!$C$12))</f>
        <v>501.07</v>
      </c>
      <c r="D76" s="48">
        <f>IF(B76&lt;=0,"",(-PPMT(Input!$H$16/12,$B$4-B77,$B$4,$F$4)))</f>
        <v>480.42956489304009</v>
      </c>
      <c r="E76" s="48">
        <f>IF(B76&lt;=0,"",(-IPMT(Input!$H$16/12,$B$4-B77,$B$4,$F$4)))</f>
        <v>20.640435106978515</v>
      </c>
      <c r="F76" s="47">
        <f t="shared" si="4"/>
        <v>2933.7564270348603</v>
      </c>
    </row>
    <row r="77" spans="1:6" x14ac:dyDescent="0.2">
      <c r="A77" s="44">
        <v>73</v>
      </c>
      <c r="B77" s="44">
        <f t="shared" si="5"/>
        <v>5</v>
      </c>
      <c r="C77" s="47">
        <f>IF(B77&lt;0,"-",(Input!$C$12))</f>
        <v>501.07</v>
      </c>
      <c r="D77" s="48">
        <f>IF(B77&lt;=0,"",(-PPMT(Input!$H$16/12,$B$4-B78,$B$4,$F$4)))</f>
        <v>483.80962574821854</v>
      </c>
      <c r="E77" s="48">
        <f>IF(B77&lt;=0,"",(-IPMT(Input!$H$16/12,$B$4-B78,$B$4,$F$4)))</f>
        <v>17.26037425180008</v>
      </c>
      <c r="F77" s="47">
        <f t="shared" si="4"/>
        <v>2453.3268621418201</v>
      </c>
    </row>
    <row r="78" spans="1:6" x14ac:dyDescent="0.2">
      <c r="A78" s="44">
        <v>74</v>
      </c>
      <c r="B78" s="44">
        <f t="shared" si="5"/>
        <v>4</v>
      </c>
      <c r="C78" s="47">
        <f>IF(B78&lt;0,"-",(Input!$C$12))</f>
        <v>501.07</v>
      </c>
      <c r="D78" s="48">
        <f>IF(B78&lt;=0,"",(-PPMT(Input!$H$16/12,$B$4-B79,$B$4,$F$4)))</f>
        <v>487.21346701205528</v>
      </c>
      <c r="E78" s="48">
        <f>IF(B78&lt;=0,"",(-IPMT(Input!$H$16/12,$B$4-B79,$B$4,$F$4)))</f>
        <v>13.856532987963289</v>
      </c>
      <c r="F78" s="47">
        <f t="shared" si="4"/>
        <v>1969.5172363936017</v>
      </c>
    </row>
    <row r="79" spans="1:6" x14ac:dyDescent="0.2">
      <c r="A79" s="44">
        <v>75</v>
      </c>
      <c r="B79" s="44">
        <f t="shared" si="5"/>
        <v>3</v>
      </c>
      <c r="C79" s="47">
        <f>IF(B79&lt;0,"-",(Input!$C$12))</f>
        <v>501.07</v>
      </c>
      <c r="D79" s="48">
        <f>IF(B79&lt;=0,"",(-PPMT(Input!$H$16/12,$B$4-B80,$B$4,$F$4)))</f>
        <v>490.64125599154875</v>
      </c>
      <c r="E79" s="48">
        <f>IF(B79&lt;=0,"",(-IPMT(Input!$H$16/12,$B$4-B80,$B$4,$F$4)))</f>
        <v>10.42874400846979</v>
      </c>
      <c r="F79" s="47">
        <f t="shared" si="4"/>
        <v>1482.3037693815463</v>
      </c>
    </row>
    <row r="80" spans="1:6" x14ac:dyDescent="0.2">
      <c r="A80" s="44">
        <v>76</v>
      </c>
      <c r="B80" s="44">
        <f t="shared" si="5"/>
        <v>2</v>
      </c>
      <c r="C80" s="47">
        <f>IF(B80&lt;0,"-",(Input!$C$12))</f>
        <v>501.07</v>
      </c>
      <c r="D80" s="48">
        <f>IF(B80&lt;=0,"",(-PPMT(Input!$H$16/12,$B$4-B81,$B$4,$F$4)))</f>
        <v>494.09316117078527</v>
      </c>
      <c r="E80" s="48">
        <f>IF(B80&lt;=0,"",(-IPMT(Input!$H$16/12,$B$4-B81,$B$4,$F$4)))</f>
        <v>6.9768388292333015</v>
      </c>
      <c r="F80" s="47">
        <f t="shared" si="4"/>
        <v>991.66251338999757</v>
      </c>
    </row>
    <row r="81" spans="1:6" x14ac:dyDescent="0.2">
      <c r="A81" s="44">
        <v>77</v>
      </c>
      <c r="B81" s="44">
        <f t="shared" si="5"/>
        <v>1</v>
      </c>
      <c r="C81" s="47">
        <f>IF(B81&lt;0,"-",(Input!$C$12))</f>
        <v>501.07</v>
      </c>
      <c r="D81" s="48">
        <f>IF(B81&lt;=0,"",(-PPMT(Input!$H$16/12,$B$4-B82,$B$4,$F$4)))</f>
        <v>497.56935221922038</v>
      </c>
      <c r="E81" s="48">
        <f>IF(B81&lt;=0,"",(-IPMT(Input!$H$16/12,$B$4-B82,$B$4,$F$4)))</f>
        <v>3.5006477807982299</v>
      </c>
      <c r="F81" s="47">
        <f t="shared" si="4"/>
        <v>497.56935221921231</v>
      </c>
    </row>
    <row r="82" spans="1:6" x14ac:dyDescent="0.2">
      <c r="A82" s="44">
        <v>78</v>
      </c>
      <c r="B82" s="44">
        <f t="shared" si="5"/>
        <v>0</v>
      </c>
      <c r="C82" s="47">
        <f>IF(B82&lt;0,"-",(Input!$C$12))</f>
        <v>501.07</v>
      </c>
      <c r="D82" s="48" t="str">
        <f>IF(B82&lt;=0,"",(-PPMT(Input!$H$16/12,$B$4-B83,$B$4,$F$4)))</f>
        <v/>
      </c>
      <c r="E82" s="48" t="str">
        <f>IF(B82&lt;=0,"",(-IPMT(Input!$H$16/12,$B$4-B83,$B$4,$F$4)))</f>
        <v/>
      </c>
      <c r="F82" s="47">
        <f t="shared" si="4"/>
        <v>-8.0717654782347381E-12</v>
      </c>
    </row>
    <row r="83" spans="1:6" x14ac:dyDescent="0.2">
      <c r="A83" s="44">
        <v>79</v>
      </c>
      <c r="B83" s="44">
        <f t="shared" si="5"/>
        <v>-1</v>
      </c>
      <c r="C83" s="47" t="str">
        <f>IF(B83&lt;0,"-",(Input!$C$12))</f>
        <v>-</v>
      </c>
      <c r="D83" s="48" t="str">
        <f>IF(B83&lt;=0,"",(-PPMT(Input!$H$16/12,$B$4-B84,$B$4,$F$4)))</f>
        <v/>
      </c>
      <c r="E83" s="48" t="str">
        <f>IF(B83&lt;=0,"",(-IPMT(Input!$H$16/12,$B$4-B84,$B$4,$F$4)))</f>
        <v/>
      </c>
      <c r="F83" s="47" t="str">
        <f t="shared" si="4"/>
        <v/>
      </c>
    </row>
    <row r="84" spans="1:6" x14ac:dyDescent="0.2">
      <c r="A84" s="44">
        <v>80</v>
      </c>
      <c r="B84" s="44">
        <f t="shared" si="5"/>
        <v>-2</v>
      </c>
      <c r="C84" s="47" t="str">
        <f>IF(B84&lt;0,"-",(Input!$C$12))</f>
        <v>-</v>
      </c>
      <c r="D84" s="48" t="str">
        <f>IF(B84&lt;=0,"",(-PPMT(Input!$H$16/12,$B$4-B85,$B$4,$F$4)))</f>
        <v/>
      </c>
      <c r="E84" s="48" t="str">
        <f>IF(B84&lt;=0,"",(-IPMT(Input!$H$16/12,$B$4-B85,$B$4,$F$4)))</f>
        <v/>
      </c>
      <c r="F84" s="47" t="str">
        <f t="shared" si="4"/>
        <v/>
      </c>
    </row>
    <row r="85" spans="1:6" x14ac:dyDescent="0.2">
      <c r="A85" s="44">
        <v>81</v>
      </c>
      <c r="B85" s="44">
        <f t="shared" si="5"/>
        <v>-3</v>
      </c>
      <c r="C85" s="47" t="str">
        <f>IF(B85&lt;0,"-",(Input!$C$12))</f>
        <v>-</v>
      </c>
      <c r="D85" s="48" t="str">
        <f>IF(B85&lt;=0,"",(-PPMT(Input!$H$16/12,$B$4-B86,$B$4,$F$4)))</f>
        <v/>
      </c>
      <c r="E85" s="48" t="str">
        <f>IF(B85&lt;=0,"",(-IPMT(Input!$H$16/12,$B$4-B86,$B$4,$F$4)))</f>
        <v/>
      </c>
      <c r="F85" s="47" t="str">
        <f t="shared" si="4"/>
        <v/>
      </c>
    </row>
    <row r="86" spans="1:6" x14ac:dyDescent="0.2">
      <c r="A86" s="44">
        <v>82</v>
      </c>
      <c r="B86" s="44">
        <f t="shared" si="5"/>
        <v>-4</v>
      </c>
      <c r="C86" s="47" t="str">
        <f>IF(B86&lt;0,"-",(Input!$C$12))</f>
        <v>-</v>
      </c>
      <c r="D86" s="48" t="str">
        <f>IF(B86&lt;=0,"",(-PPMT(Input!$H$16/12,$B$4-B87,$B$4,$F$4)))</f>
        <v/>
      </c>
      <c r="E86" s="48" t="str">
        <f>IF(B86&lt;=0,"",(-IPMT(Input!$H$16/12,$B$4-B87,$B$4,$F$4)))</f>
        <v/>
      </c>
      <c r="F86" s="47" t="str">
        <f t="shared" si="4"/>
        <v/>
      </c>
    </row>
    <row r="87" spans="1:6" x14ac:dyDescent="0.2">
      <c r="A87" s="44">
        <v>83</v>
      </c>
      <c r="B87" s="44">
        <f t="shared" si="5"/>
        <v>-5</v>
      </c>
      <c r="C87" s="47" t="str">
        <f>IF(B87&lt;0,"-",(Input!$C$12))</f>
        <v>-</v>
      </c>
      <c r="D87" s="48" t="str">
        <f>IF(B87&lt;=0,"",(-PPMT(Input!$H$16/12,$B$4-B88,$B$4,$F$4)))</f>
        <v/>
      </c>
      <c r="E87" s="48" t="str">
        <f>IF(B87&lt;=0,"",(-IPMT(Input!$H$16/12,$B$4-B88,$B$4,$F$4)))</f>
        <v/>
      </c>
      <c r="F87" s="47" t="str">
        <f t="shared" si="4"/>
        <v/>
      </c>
    </row>
    <row r="88" spans="1:6" x14ac:dyDescent="0.2">
      <c r="A88" s="44">
        <v>84</v>
      </c>
      <c r="B88" s="44">
        <f t="shared" si="5"/>
        <v>-6</v>
      </c>
      <c r="C88" s="47" t="str">
        <f>IF(B88&lt;0,"-",(Input!$C$12))</f>
        <v>-</v>
      </c>
      <c r="D88" s="48" t="str">
        <f>IF(B88&lt;=0,"",(-PPMT(Input!$H$16/12,$B$4-B89,$B$4,$F$4)))</f>
        <v/>
      </c>
      <c r="E88" s="48" t="str">
        <f>IF(B88&lt;=0,"",(-IPMT(Input!$H$16/12,$B$4-B89,$B$4,$F$4)))</f>
        <v/>
      </c>
      <c r="F88" s="47" t="str">
        <f t="shared" si="4"/>
        <v/>
      </c>
    </row>
    <row r="89" spans="1:6" x14ac:dyDescent="0.2">
      <c r="A89" s="44">
        <v>85</v>
      </c>
      <c r="B89" s="44">
        <f t="shared" si="5"/>
        <v>-7</v>
      </c>
      <c r="C89" s="47" t="str">
        <f>IF(B89&lt;0,"-",(Input!$C$12))</f>
        <v>-</v>
      </c>
      <c r="D89" s="48" t="str">
        <f>IF(B89&lt;=0,"",(-PPMT(Input!$H$16/12,$B$4-B90,$B$4,$F$4)))</f>
        <v/>
      </c>
      <c r="E89" s="48" t="str">
        <f>IF(B89&lt;=0,"",(-IPMT(Input!$H$16/12,$B$4-B90,$B$4,$F$4)))</f>
        <v/>
      </c>
      <c r="F89" s="47" t="str">
        <f t="shared" si="4"/>
        <v/>
      </c>
    </row>
    <row r="90" spans="1:6" x14ac:dyDescent="0.2">
      <c r="A90" s="44">
        <v>86</v>
      </c>
      <c r="B90" s="44">
        <f t="shared" si="5"/>
        <v>-8</v>
      </c>
      <c r="C90" s="47" t="str">
        <f>IF(B90&lt;0,"-",(Input!$C$12))</f>
        <v>-</v>
      </c>
      <c r="D90" s="48" t="str">
        <f>IF(B90&lt;=0,"",(-PPMT(Input!$H$16/12,$B$4-B91,$B$4,$F$4)))</f>
        <v/>
      </c>
      <c r="E90" s="48" t="str">
        <f>IF(B90&lt;=0,"",(-IPMT(Input!$H$16/12,$B$4-B91,$B$4,$F$4)))</f>
        <v/>
      </c>
      <c r="F90" s="47" t="str">
        <f t="shared" si="4"/>
        <v/>
      </c>
    </row>
    <row r="91" spans="1:6" x14ac:dyDescent="0.2">
      <c r="A91" s="44">
        <v>87</v>
      </c>
      <c r="B91" s="44">
        <f t="shared" si="5"/>
        <v>-9</v>
      </c>
      <c r="C91" s="47" t="str">
        <f>IF(B91&lt;0,"-",(Input!$C$12))</f>
        <v>-</v>
      </c>
      <c r="D91" s="48" t="str">
        <f>IF(B91&lt;=0,"",(-PPMT(Input!$H$16/12,$B$4-B92,$B$4,$F$4)))</f>
        <v/>
      </c>
      <c r="E91" s="48" t="str">
        <f>IF(B91&lt;=0,"",(-IPMT(Input!$H$16/12,$B$4-B92,$B$4,$F$4)))</f>
        <v/>
      </c>
      <c r="F91" s="47" t="str">
        <f t="shared" si="4"/>
        <v/>
      </c>
    </row>
    <row r="92" spans="1:6" x14ac:dyDescent="0.2">
      <c r="A92" s="44">
        <v>88</v>
      </c>
      <c r="B92" s="44">
        <f t="shared" si="5"/>
        <v>-10</v>
      </c>
      <c r="C92" s="47" t="str">
        <f>IF(B92&lt;0,"-",(Input!$C$12))</f>
        <v>-</v>
      </c>
      <c r="D92" s="48" t="str">
        <f>IF(B92&lt;=0,"",(-PPMT(Input!$H$16/12,$B$4-B93,$B$4,$F$4)))</f>
        <v/>
      </c>
      <c r="E92" s="48" t="str">
        <f>IF(B92&lt;=0,"",(-IPMT(Input!$H$16/12,$B$4-B93,$B$4,$F$4)))</f>
        <v/>
      </c>
      <c r="F92" s="47" t="str">
        <f t="shared" si="4"/>
        <v/>
      </c>
    </row>
    <row r="93" spans="1:6" x14ac:dyDescent="0.2">
      <c r="A93" s="44">
        <v>89</v>
      </c>
      <c r="B93" s="44">
        <f t="shared" si="5"/>
        <v>-11</v>
      </c>
      <c r="C93" s="47" t="str">
        <f>IF(B93&lt;0,"-",(Input!$C$12))</f>
        <v>-</v>
      </c>
      <c r="D93" s="48" t="str">
        <f>IF(B93&lt;=0,"",(-PPMT(Input!$H$16/12,$B$4-B94,$B$4,$F$4)))</f>
        <v/>
      </c>
      <c r="E93" s="48" t="str">
        <f>IF(B93&lt;=0,"",(-IPMT(Input!$H$16/12,$B$4-B94,$B$4,$F$4)))</f>
        <v/>
      </c>
      <c r="F93" s="47" t="str">
        <f t="shared" si="4"/>
        <v/>
      </c>
    </row>
    <row r="94" spans="1:6" x14ac:dyDescent="0.2">
      <c r="A94" s="44">
        <v>90</v>
      </c>
      <c r="B94" s="44">
        <f t="shared" si="5"/>
        <v>-12</v>
      </c>
      <c r="C94" s="47" t="str">
        <f>IF(B94&lt;0,"-",(Input!$C$12))</f>
        <v>-</v>
      </c>
      <c r="D94" s="48" t="str">
        <f>IF(B94&lt;=0,"",(-PPMT(Input!$H$16/12,$B$4-B95,$B$4,$F$4)))</f>
        <v/>
      </c>
      <c r="E94" s="48" t="str">
        <f>IF(B94&lt;=0,"",(-IPMT(Input!$H$16/12,$B$4-B95,$B$4,$F$4)))</f>
        <v/>
      </c>
      <c r="F94" s="47" t="str">
        <f t="shared" si="4"/>
        <v/>
      </c>
    </row>
    <row r="95" spans="1:6" x14ac:dyDescent="0.2">
      <c r="A95" s="44">
        <v>91</v>
      </c>
      <c r="B95" s="44">
        <f t="shared" si="5"/>
        <v>-13</v>
      </c>
      <c r="C95" s="47" t="str">
        <f>IF(B95&lt;0,"-",(Input!$C$12))</f>
        <v>-</v>
      </c>
      <c r="D95" s="48" t="str">
        <f>IF(B95&lt;=0,"",(-PPMT(Input!$H$16/12,$B$4-B96,$B$4,$F$4)))</f>
        <v/>
      </c>
      <c r="E95" s="48" t="str">
        <f>IF(B95&lt;=0,"",(-IPMT(Input!$H$16/12,$B$4-B96,$B$4,$F$4)))</f>
        <v/>
      </c>
      <c r="F95" s="47" t="str">
        <f t="shared" si="4"/>
        <v/>
      </c>
    </row>
    <row r="96" spans="1:6" x14ac:dyDescent="0.2">
      <c r="A96" s="44">
        <v>92</v>
      </c>
      <c r="B96" s="44">
        <f t="shared" si="5"/>
        <v>-14</v>
      </c>
      <c r="C96" s="47" t="str">
        <f>IF(B96&lt;0,"-",(Input!$C$12))</f>
        <v>-</v>
      </c>
      <c r="D96" s="48" t="str">
        <f>IF(B96&lt;=0,"",(-PPMT(Input!$H$16/12,$B$4-B97,$B$4,$F$4)))</f>
        <v/>
      </c>
      <c r="E96" s="48" t="str">
        <f>IF(B96&lt;=0,"",(-IPMT(Input!$H$16/12,$B$4-B97,$B$4,$F$4)))</f>
        <v/>
      </c>
      <c r="F96" s="47" t="str">
        <f t="shared" si="4"/>
        <v/>
      </c>
    </row>
    <row r="97" spans="1:6" x14ac:dyDescent="0.2">
      <c r="A97" s="44">
        <v>93</v>
      </c>
      <c r="B97" s="44">
        <f t="shared" si="5"/>
        <v>-15</v>
      </c>
      <c r="C97" s="47" t="str">
        <f>IF(B97&lt;0,"-",(Input!$C$12))</f>
        <v>-</v>
      </c>
      <c r="D97" s="48" t="str">
        <f>IF(B97&lt;=0,"",(-PPMT(Input!$H$16/12,$B$4-B98,$B$4,$F$4)))</f>
        <v/>
      </c>
      <c r="E97" s="48" t="str">
        <f>IF(B97&lt;=0,"",(-IPMT(Input!$H$16/12,$B$4-B98,$B$4,$F$4)))</f>
        <v/>
      </c>
      <c r="F97" s="47" t="str">
        <f t="shared" si="4"/>
        <v/>
      </c>
    </row>
    <row r="98" spans="1:6" x14ac:dyDescent="0.2">
      <c r="A98" s="44">
        <v>94</v>
      </c>
      <c r="B98" s="44">
        <f t="shared" si="5"/>
        <v>-16</v>
      </c>
      <c r="C98" s="47" t="str">
        <f>IF(B98&lt;0,"-",(Input!$C$12))</f>
        <v>-</v>
      </c>
      <c r="D98" s="48" t="str">
        <f>IF(B98&lt;=0,"",(-PPMT(Input!$H$16/12,$B$4-B99,$B$4,$F$4)))</f>
        <v/>
      </c>
      <c r="E98" s="48" t="str">
        <f>IF(B98&lt;=0,"",(-IPMT(Input!$H$16/12,$B$4-B99,$B$4,$F$4)))</f>
        <v/>
      </c>
      <c r="F98" s="47" t="str">
        <f t="shared" si="4"/>
        <v/>
      </c>
    </row>
    <row r="99" spans="1:6" x14ac:dyDescent="0.2">
      <c r="A99" s="44">
        <v>95</v>
      </c>
      <c r="B99" s="44">
        <f t="shared" si="5"/>
        <v>-17</v>
      </c>
      <c r="C99" s="47" t="str">
        <f>IF(B99&lt;0,"-",(Input!$C$12))</f>
        <v>-</v>
      </c>
      <c r="D99" s="48" t="str">
        <f>IF(B99&lt;=0,"",(-PPMT(Input!$H$16/12,$B$4-B100,$B$4,$F$4)))</f>
        <v/>
      </c>
      <c r="E99" s="48" t="str">
        <f>IF(B99&lt;=0,"",(-IPMT(Input!$H$16/12,$B$4-B100,$B$4,$F$4)))</f>
        <v/>
      </c>
      <c r="F99" s="47" t="str">
        <f t="shared" si="4"/>
        <v/>
      </c>
    </row>
    <row r="100" spans="1:6" x14ac:dyDescent="0.2">
      <c r="A100" s="44">
        <v>96</v>
      </c>
      <c r="B100" s="44">
        <f t="shared" si="5"/>
        <v>-18</v>
      </c>
      <c r="C100" s="47" t="str">
        <f>IF(B100&lt;0,"-",(Input!$C$12))</f>
        <v>-</v>
      </c>
      <c r="D100" s="48" t="str">
        <f>IF(B100&lt;=0,"",(-PPMT(Input!$H$16/12,$B$4-B101,$B$4,$F$4)))</f>
        <v/>
      </c>
      <c r="E100" s="48" t="str">
        <f>IF(B100&lt;=0,"",(-IPMT(Input!$H$16/12,$B$4-B101,$B$4,$F$4)))</f>
        <v/>
      </c>
      <c r="F100" s="47" t="str">
        <f t="shared" si="4"/>
        <v/>
      </c>
    </row>
    <row r="101" spans="1:6" x14ac:dyDescent="0.2">
      <c r="A101" s="44">
        <v>97</v>
      </c>
      <c r="B101" s="44">
        <f t="shared" si="5"/>
        <v>-19</v>
      </c>
      <c r="C101" s="47" t="str">
        <f>IF(B101&lt;0,"-",(Input!$C$12))</f>
        <v>-</v>
      </c>
      <c r="D101" s="48" t="str">
        <f>IF(B101&lt;=0,"",(-PPMT(Input!$H$16/12,$B$4-B102,$B$4,$F$4)))</f>
        <v/>
      </c>
      <c r="E101" s="48" t="str">
        <f>IF(B101&lt;=0,"",(-IPMT(Input!$H$16/12,$B$4-B102,$B$4,$F$4)))</f>
        <v/>
      </c>
      <c r="F101" s="47" t="str">
        <f t="shared" si="4"/>
        <v/>
      </c>
    </row>
    <row r="102" spans="1:6" x14ac:dyDescent="0.2">
      <c r="A102" s="44">
        <v>98</v>
      </c>
      <c r="B102" s="44">
        <f t="shared" si="5"/>
        <v>-20</v>
      </c>
      <c r="C102" s="47" t="str">
        <f>IF(B102&lt;0,"-",(Input!$C$12))</f>
        <v>-</v>
      </c>
      <c r="D102" s="48" t="str">
        <f>IF(B102&lt;=0,"",(-PPMT(Input!$H$16/12,$B$4-B103,$B$4,$F$4)))</f>
        <v/>
      </c>
      <c r="E102" s="48" t="str">
        <f>IF(B102&lt;=0,"",(-IPMT(Input!$H$16/12,$B$4-B103,$B$4,$F$4)))</f>
        <v/>
      </c>
      <c r="F102" s="47" t="str">
        <f t="shared" si="4"/>
        <v/>
      </c>
    </row>
    <row r="103" spans="1:6" x14ac:dyDescent="0.2">
      <c r="A103" s="44">
        <v>99</v>
      </c>
      <c r="B103" s="44">
        <f t="shared" si="5"/>
        <v>-21</v>
      </c>
      <c r="C103" s="47" t="str">
        <f>IF(B103&lt;0,"-",(Input!$C$12))</f>
        <v>-</v>
      </c>
      <c r="D103" s="48" t="str">
        <f>IF(B103&lt;=0,"",(-PPMT(Input!$H$16/12,$B$4-B104,$B$4,$F$4)))</f>
        <v/>
      </c>
      <c r="E103" s="48" t="str">
        <f>IF(B103&lt;=0,"",(-IPMT(Input!$H$16/12,$B$4-B104,$B$4,$F$4)))</f>
        <v/>
      </c>
      <c r="F103" s="47" t="str">
        <f t="shared" si="4"/>
        <v/>
      </c>
    </row>
    <row r="104" spans="1:6" x14ac:dyDescent="0.2">
      <c r="A104" s="44">
        <v>100</v>
      </c>
      <c r="B104" s="44">
        <f t="shared" si="5"/>
        <v>-22</v>
      </c>
      <c r="C104" s="47" t="str">
        <f>IF(B104&lt;0,"-",(Input!$C$12))</f>
        <v>-</v>
      </c>
      <c r="D104" s="48" t="str">
        <f>IF(B104&lt;=0,"",(-PPMT(Input!$H$16/12,$B$4-B105,$B$4,$F$4)))</f>
        <v/>
      </c>
      <c r="E104" s="48" t="str">
        <f>IF(B104&lt;=0,"",(-IPMT(Input!$H$16/12,$B$4-B105,$B$4,$F$4)))</f>
        <v/>
      </c>
      <c r="F104" s="47" t="str">
        <f t="shared" si="4"/>
        <v/>
      </c>
    </row>
    <row r="105" spans="1:6" x14ac:dyDescent="0.2">
      <c r="A105" s="44">
        <v>101</v>
      </c>
      <c r="B105" s="44">
        <f t="shared" si="5"/>
        <v>-23</v>
      </c>
      <c r="C105" s="47" t="str">
        <f>IF(B105&lt;0,"-",(Input!$C$12))</f>
        <v>-</v>
      </c>
      <c r="D105" s="48" t="str">
        <f>IF(B105&lt;=0,"",(-PPMT(Input!$H$16/12,$B$4-B106,$B$4,$F$4)))</f>
        <v/>
      </c>
      <c r="E105" s="48" t="str">
        <f>IF(B105&lt;=0,"",(-IPMT(Input!$H$16/12,$B$4-B106,$B$4,$F$4)))</f>
        <v/>
      </c>
      <c r="F105" s="47" t="str">
        <f t="shared" si="4"/>
        <v/>
      </c>
    </row>
    <row r="106" spans="1:6" x14ac:dyDescent="0.2">
      <c r="A106" s="44">
        <v>102</v>
      </c>
      <c r="B106" s="44">
        <f t="shared" si="5"/>
        <v>-24</v>
      </c>
      <c r="C106" s="47" t="str">
        <f>IF(B106&lt;0,"-",(Input!$C$12))</f>
        <v>-</v>
      </c>
      <c r="D106" s="48" t="str">
        <f>IF(B106&lt;=0,"",(-PPMT(Input!$H$16/12,$B$4-B107,$B$4,$F$4)))</f>
        <v/>
      </c>
      <c r="E106" s="48" t="str">
        <f>IF(B106&lt;=0,"",(-IPMT(Input!$H$16/12,$B$4-B107,$B$4,$F$4)))</f>
        <v/>
      </c>
      <c r="F106" s="47" t="str">
        <f t="shared" si="4"/>
        <v/>
      </c>
    </row>
    <row r="107" spans="1:6" x14ac:dyDescent="0.2">
      <c r="A107" s="44">
        <v>103</v>
      </c>
      <c r="B107" s="44">
        <f t="shared" si="5"/>
        <v>-25</v>
      </c>
      <c r="C107" s="47" t="str">
        <f>IF(B107&lt;0,"-",(Input!$C$12))</f>
        <v>-</v>
      </c>
      <c r="D107" s="48" t="str">
        <f>IF(B107&lt;=0,"",(-PPMT(Input!$H$16/12,$B$4-B108,$B$4,$F$4)))</f>
        <v/>
      </c>
      <c r="E107" s="48" t="str">
        <f>IF(B107&lt;=0,"",(-IPMT(Input!$H$16/12,$B$4-B108,$B$4,$F$4)))</f>
        <v/>
      </c>
      <c r="F107" s="47" t="str">
        <f t="shared" si="4"/>
        <v/>
      </c>
    </row>
    <row r="108" spans="1:6" x14ac:dyDescent="0.2">
      <c r="A108" s="44">
        <v>104</v>
      </c>
      <c r="B108" s="44">
        <f t="shared" si="5"/>
        <v>-26</v>
      </c>
      <c r="C108" s="47" t="str">
        <f>IF(B108&lt;0,"-",(Input!$C$12))</f>
        <v>-</v>
      </c>
      <c r="D108" s="48" t="str">
        <f>IF(B108&lt;=0,"",(-PPMT(Input!$H$16/12,$B$4-B109,$B$4,$F$4)))</f>
        <v/>
      </c>
      <c r="E108" s="48" t="str">
        <f>IF(B108&lt;=0,"",(-IPMT(Input!$H$16/12,$B$4-B109,$B$4,$F$4)))</f>
        <v/>
      </c>
      <c r="F108" s="47" t="str">
        <f t="shared" si="4"/>
        <v/>
      </c>
    </row>
    <row r="109" spans="1:6" x14ac:dyDescent="0.2">
      <c r="A109" s="44">
        <v>105</v>
      </c>
      <c r="B109" s="44">
        <f t="shared" si="5"/>
        <v>-27</v>
      </c>
      <c r="C109" s="47" t="str">
        <f>IF(B109&lt;0,"-",(Input!$C$12))</f>
        <v>-</v>
      </c>
      <c r="D109" s="48" t="str">
        <f>IF(B109&lt;=0,"",(-PPMT(Input!$H$16/12,$B$4-B110,$B$4,$F$4)))</f>
        <v/>
      </c>
      <c r="E109" s="48" t="str">
        <f>IF(B109&lt;=0,"",(-IPMT(Input!$H$16/12,$B$4-B110,$B$4,$F$4)))</f>
        <v/>
      </c>
      <c r="F109" s="47" t="str">
        <f t="shared" si="4"/>
        <v/>
      </c>
    </row>
    <row r="110" spans="1:6" x14ac:dyDescent="0.2">
      <c r="A110" s="44">
        <v>106</v>
      </c>
      <c r="B110" s="44">
        <f t="shared" si="5"/>
        <v>-28</v>
      </c>
      <c r="C110" s="47" t="str">
        <f>IF(B110&lt;0,"-",(Input!$C$12))</f>
        <v>-</v>
      </c>
      <c r="D110" s="48" t="str">
        <f>IF(B110&lt;=0,"",(-PPMT(Input!$H$16/12,$B$4-B111,$B$4,$F$4)))</f>
        <v/>
      </c>
      <c r="E110" s="48" t="str">
        <f>IF(B110&lt;=0,"",(-IPMT(Input!$H$16/12,$B$4-B111,$B$4,$F$4)))</f>
        <v/>
      </c>
      <c r="F110" s="47" t="str">
        <f t="shared" si="4"/>
        <v/>
      </c>
    </row>
    <row r="111" spans="1:6" x14ac:dyDescent="0.2">
      <c r="A111" s="44">
        <v>107</v>
      </c>
      <c r="B111" s="44">
        <f t="shared" si="5"/>
        <v>-29</v>
      </c>
      <c r="C111" s="47" t="str">
        <f>IF(B111&lt;0,"-",(Input!$C$12))</f>
        <v>-</v>
      </c>
      <c r="D111" s="48" t="str">
        <f>IF(B111&lt;=0,"",(-PPMT(Input!$H$16/12,$B$4-B112,$B$4,$F$4)))</f>
        <v/>
      </c>
      <c r="E111" s="48" t="str">
        <f>IF(B111&lt;=0,"",(-IPMT(Input!$H$16/12,$B$4-B112,$B$4,$F$4)))</f>
        <v/>
      </c>
      <c r="F111" s="47" t="str">
        <f t="shared" si="4"/>
        <v/>
      </c>
    </row>
    <row r="112" spans="1:6" x14ac:dyDescent="0.2">
      <c r="A112" s="44">
        <v>108</v>
      </c>
      <c r="B112" s="44">
        <f t="shared" si="5"/>
        <v>-30</v>
      </c>
      <c r="C112" s="47" t="str">
        <f>IF(B112&lt;0,"-",(Input!$C$12))</f>
        <v>-</v>
      </c>
      <c r="D112" s="48" t="str">
        <f>IF(B112&lt;=0,"",(-PPMT(Input!$H$16/12,$B$4-B113,$B$4,$F$4)))</f>
        <v/>
      </c>
      <c r="E112" s="48" t="str">
        <f>IF(B112&lt;=0,"",(-IPMT(Input!$H$16/12,$B$4-B113,$B$4,$F$4)))</f>
        <v/>
      </c>
      <c r="F112" s="47" t="str">
        <f t="shared" si="4"/>
        <v/>
      </c>
    </row>
    <row r="113" spans="1:6" x14ac:dyDescent="0.2">
      <c r="A113" s="44">
        <v>109</v>
      </c>
      <c r="B113" s="44">
        <f t="shared" si="5"/>
        <v>-31</v>
      </c>
      <c r="C113" s="47" t="str">
        <f>IF(B113&lt;0,"-",(Input!$C$12))</f>
        <v>-</v>
      </c>
      <c r="D113" s="48" t="str">
        <f>IF(B113&lt;=0,"",(-PPMT(Input!$H$16/12,$B$4-B114,$B$4,$F$4)))</f>
        <v/>
      </c>
      <c r="E113" s="48" t="str">
        <f>IF(B113&lt;=0,"",(-IPMT(Input!$H$16/12,$B$4-B114,$B$4,$F$4)))</f>
        <v/>
      </c>
      <c r="F113" s="47" t="str">
        <f t="shared" si="4"/>
        <v/>
      </c>
    </row>
    <row r="114" spans="1:6" x14ac:dyDescent="0.2">
      <c r="A114" s="44">
        <v>110</v>
      </c>
      <c r="B114" s="44">
        <f t="shared" si="5"/>
        <v>-32</v>
      </c>
      <c r="C114" s="47" t="str">
        <f>IF(B114&lt;0,"-",(Input!$C$12))</f>
        <v>-</v>
      </c>
      <c r="D114" s="48" t="str">
        <f>IF(A114&gt;$B$4,"",(-PPMT(Input!$H$16/12,$B$4-B115,$B$4,$F$4)))</f>
        <v/>
      </c>
      <c r="E114" s="48" t="str">
        <f>IF(B114&lt;=0,"",(-IPMT(Input!$H$16/12,$B$4-B115,$B$4,$F$4)))</f>
        <v/>
      </c>
      <c r="F114" s="47" t="str">
        <f t="shared" si="4"/>
        <v/>
      </c>
    </row>
    <row r="115" spans="1:6" x14ac:dyDescent="0.2">
      <c r="A115" s="44">
        <v>111</v>
      </c>
      <c r="B115" s="44">
        <f t="shared" si="5"/>
        <v>-33</v>
      </c>
      <c r="C115" s="47" t="str">
        <f>IF(B115&lt;0,"-",(Input!$C$12))</f>
        <v>-</v>
      </c>
      <c r="D115" s="48" t="str">
        <f>IF(A115&gt;$B$4,"",(-PPMT(Input!$H$16/12,$B$4-B116,$B$4,$F$4)))</f>
        <v/>
      </c>
      <c r="E115" s="48" t="str">
        <f>IF(B115&lt;=0,"",(-IPMT(Input!$H$16/12,$B$4-B116,$B$4,$F$4)))</f>
        <v/>
      </c>
      <c r="F115" s="47" t="str">
        <f t="shared" si="4"/>
        <v/>
      </c>
    </row>
    <row r="116" spans="1:6" x14ac:dyDescent="0.2">
      <c r="A116" s="44">
        <v>112</v>
      </c>
      <c r="B116" s="44">
        <f t="shared" si="5"/>
        <v>-34</v>
      </c>
      <c r="C116" s="47" t="str">
        <f>IF(B116&lt;0,"-",(Input!$C$12))</f>
        <v>-</v>
      </c>
      <c r="D116" s="48" t="str">
        <f>IF(A116&gt;$B$4,"",(-PPMT(Input!$H$16/12,$B$4-B117,$B$4,$F$4)))</f>
        <v/>
      </c>
      <c r="E116" s="48" t="str">
        <f>IF(B116&lt;=0,"",(-IPMT(Input!$H$16/12,$B$4-B117,$B$4,$F$4)))</f>
        <v/>
      </c>
      <c r="F116" s="47" t="str">
        <f t="shared" si="4"/>
        <v/>
      </c>
    </row>
    <row r="117" spans="1:6" x14ac:dyDescent="0.2">
      <c r="A117" s="44">
        <v>113</v>
      </c>
      <c r="B117" s="44">
        <f t="shared" si="5"/>
        <v>-35</v>
      </c>
      <c r="C117" s="47" t="str">
        <f>IF(B117&lt;0,"-",(Input!$C$12))</f>
        <v>-</v>
      </c>
      <c r="D117" s="48" t="str">
        <f>IF(A117&gt;$B$4,"",(-PPMT(Input!$H$16/12,$B$4-B118,$B$4,$F$4)))</f>
        <v/>
      </c>
      <c r="E117" s="48" t="str">
        <f>IF(B117&lt;=0,"",(-IPMT(Input!$H$16/12,$B$4-B118,$B$4,$F$4)))</f>
        <v/>
      </c>
      <c r="F117" s="47" t="str">
        <f t="shared" si="4"/>
        <v/>
      </c>
    </row>
    <row r="118" spans="1:6" x14ac:dyDescent="0.2">
      <c r="A118" s="44">
        <v>114</v>
      </c>
      <c r="B118" s="44">
        <f t="shared" si="5"/>
        <v>-36</v>
      </c>
      <c r="C118" s="47" t="str">
        <f>IF(B118&lt;0,"-",(Input!$C$12))</f>
        <v>-</v>
      </c>
      <c r="D118" s="48" t="str">
        <f>IF(A118&gt;$B$4,"",(-PPMT(Input!$H$16/12,$B$4-B119,$B$4,$F$4)))</f>
        <v/>
      </c>
      <c r="E118" s="48" t="str">
        <f>IF(B118&lt;=0,"",(-IPMT(Input!$H$16/12,$B$4-B119,$B$4,$F$4)))</f>
        <v/>
      </c>
      <c r="F118" s="47" t="str">
        <f t="shared" si="4"/>
        <v/>
      </c>
    </row>
    <row r="119" spans="1:6" x14ac:dyDescent="0.2">
      <c r="A119" s="44">
        <v>115</v>
      </c>
      <c r="B119" s="44">
        <f t="shared" si="5"/>
        <v>-37</v>
      </c>
      <c r="C119" s="47" t="str">
        <f>IF(B119&lt;0,"-",(Input!$C$12))</f>
        <v>-</v>
      </c>
      <c r="D119" s="48" t="str">
        <f>IF(A119&gt;$B$4,"",(-PPMT(Input!$H$16/12,$B$4-B120,$B$4,$F$4)))</f>
        <v/>
      </c>
      <c r="E119" s="48" t="str">
        <f>IF(B119&lt;=0,"",(-IPMT(Input!$H$16/12,$B$4-B120,$B$4,$F$4)))</f>
        <v/>
      </c>
      <c r="F119" s="47" t="str">
        <f t="shared" si="4"/>
        <v/>
      </c>
    </row>
    <row r="120" spans="1:6" x14ac:dyDescent="0.2">
      <c r="A120" s="44">
        <v>116</v>
      </c>
      <c r="B120" s="44">
        <f t="shared" si="5"/>
        <v>-38</v>
      </c>
      <c r="C120" s="47" t="str">
        <f>IF(B120&lt;0,"-",(Input!$C$12))</f>
        <v>-</v>
      </c>
      <c r="D120" s="48" t="str">
        <f>IF(A120&gt;$B$4,"",(-PPMT(Input!$H$16/12,$B$4-B121,$B$4,$F$4)))</f>
        <v/>
      </c>
      <c r="E120" s="48" t="str">
        <f>IF(B120&lt;=0,"",(-IPMT(Input!$H$16/12,$B$4-B121,$B$4,$F$4)))</f>
        <v/>
      </c>
      <c r="F120" s="47" t="str">
        <f t="shared" si="4"/>
        <v/>
      </c>
    </row>
    <row r="121" spans="1:6" x14ac:dyDescent="0.2">
      <c r="A121" s="44">
        <v>117</v>
      </c>
      <c r="B121" s="44">
        <f t="shared" si="5"/>
        <v>-39</v>
      </c>
      <c r="C121" s="47" t="str">
        <f>IF(B121&lt;0,"-",(Input!$C$12))</f>
        <v>-</v>
      </c>
      <c r="D121" s="48" t="str">
        <f>IF(A121&gt;$B$4,"",(-PPMT(Input!$H$16/12,$B$4-B122,$B$4,$F$4)))</f>
        <v/>
      </c>
      <c r="E121" s="48" t="str">
        <f>IF(B121&lt;=0,"",(-IPMT(Input!$H$16/12,$B$4-B122,$B$4,$F$4)))</f>
        <v/>
      </c>
      <c r="F121" s="47" t="str">
        <f t="shared" si="4"/>
        <v/>
      </c>
    </row>
    <row r="122" spans="1:6" x14ac:dyDescent="0.2">
      <c r="A122" s="44">
        <v>118</v>
      </c>
      <c r="B122" s="44">
        <f t="shared" si="5"/>
        <v>-40</v>
      </c>
      <c r="C122" s="47" t="str">
        <f>IF(B122&lt;0,"-",(Input!$C$12))</f>
        <v>-</v>
      </c>
      <c r="D122" s="48" t="str">
        <f>IF(A122&gt;$B$4,"",(-PPMT(Input!$H$16/12,$B$4-B123,$B$4,$F$4)))</f>
        <v/>
      </c>
      <c r="E122" s="48" t="str">
        <f>IF(B122&lt;=0,"",(-IPMT(Input!$H$16/12,$B$4-B123,$B$4,$F$4)))</f>
        <v/>
      </c>
      <c r="F122" s="47" t="str">
        <f t="shared" si="4"/>
        <v/>
      </c>
    </row>
    <row r="123" spans="1:6" x14ac:dyDescent="0.2">
      <c r="A123" s="44">
        <v>119</v>
      </c>
      <c r="B123" s="44">
        <f t="shared" si="5"/>
        <v>-41</v>
      </c>
      <c r="C123" s="47" t="str">
        <f>IF(B123&lt;0,"-",(Input!$C$12))</f>
        <v>-</v>
      </c>
      <c r="D123" s="48" t="str">
        <f>IF(A123&gt;$B$4,"",(-PPMT(Input!$H$16/12,$B$4-B124,$B$4,$F$4)))</f>
        <v/>
      </c>
      <c r="E123" s="48" t="str">
        <f>IF(B123&lt;=0,"",(-IPMT(Input!$H$16/12,$B$4-B124,$B$4,$F$4)))</f>
        <v/>
      </c>
      <c r="F123" s="47" t="str">
        <f t="shared" si="4"/>
        <v/>
      </c>
    </row>
    <row r="124" spans="1:6" x14ac:dyDescent="0.2">
      <c r="A124" s="44">
        <v>120</v>
      </c>
      <c r="B124" s="44">
        <f t="shared" si="5"/>
        <v>-42</v>
      </c>
      <c r="C124" s="47" t="str">
        <f>IF(B124&lt;0,"-",(Input!$C$12))</f>
        <v>-</v>
      </c>
      <c r="D124" s="48" t="str">
        <f>IF(A124&gt;=$B$4,"",(-PPMT(Input!$H$16/12,$B$4-B125,$B$4,$F$4)))</f>
        <v/>
      </c>
      <c r="E124" s="48" t="str">
        <f>IF(A124&gt;=$B$4,"",(-IPMT(Input!$H$16/12,$B$4-B125,$B$4,$F$4)))</f>
        <v/>
      </c>
      <c r="F124" s="47" t="str">
        <f t="shared" si="4"/>
        <v/>
      </c>
    </row>
    <row r="125" spans="1:6" x14ac:dyDescent="0.2">
      <c r="A125" s="44">
        <v>121</v>
      </c>
      <c r="B125" s="44" t="str">
        <f>IF(A125&gt;$B$4,"",(B124-1))</f>
        <v/>
      </c>
      <c r="C125" s="47" t="str">
        <f>IF(A125&gt;$B$4,"",(Input!$C$12))</f>
        <v/>
      </c>
      <c r="D125" s="48" t="str">
        <f>IF(A125&gt;=$B$4,"",(-PPMT(Input!$H$16/12,$B$4-B126,$B$4,$F$4)))</f>
        <v/>
      </c>
      <c r="E125" s="48" t="str">
        <f>IF(A125&gt;=$B$4,"",(-IPMT(Input!$H$16/12,$B$4-B126,$B$4,$F$4)))</f>
        <v/>
      </c>
      <c r="F125" s="47" t="str">
        <f>IF(A125&gt;$B$4,"",(F124-D124))</f>
        <v/>
      </c>
    </row>
    <row r="126" spans="1:6" x14ac:dyDescent="0.2">
      <c r="A126" s="44">
        <v>122</v>
      </c>
      <c r="B126" s="44" t="str">
        <f t="shared" ref="B126:B189" si="6">IF(A126&gt;$B$4,"",(B125-1))</f>
        <v/>
      </c>
      <c r="C126" s="47" t="str">
        <f>IF(A126&gt;$B$4,"",(Input!$C$12))</f>
        <v/>
      </c>
      <c r="D126" s="48" t="str">
        <f>IF(A126&gt;=$B$4,"",(-PPMT(Input!$H$16/12,$B$4-B127,$B$4,$F$4)))</f>
        <v/>
      </c>
      <c r="E126" s="48" t="str">
        <f>IF(A126&gt;=$B$4,"",(-IPMT(Input!$H$16/12,$B$4-B127,$B$4,$F$4)))</f>
        <v/>
      </c>
      <c r="F126" s="47" t="str">
        <f t="shared" ref="F126:F189" si="7">IF(A126&gt;$B$4,"",(F125-D125))</f>
        <v/>
      </c>
    </row>
    <row r="127" spans="1:6" x14ac:dyDescent="0.2">
      <c r="A127" s="44">
        <v>123</v>
      </c>
      <c r="B127" s="44" t="str">
        <f t="shared" si="6"/>
        <v/>
      </c>
      <c r="C127" s="47" t="str">
        <f>IF(A127&gt;$B$4,"",(Input!$C$12))</f>
        <v/>
      </c>
      <c r="D127" s="48" t="str">
        <f>IF(A127&gt;=$B$4,"",(-PPMT(Input!$H$16/12,$B$4-B128,$B$4,$F$4)))</f>
        <v/>
      </c>
      <c r="E127" s="48" t="str">
        <f>IF(A127&gt;=$B$4,"",(-IPMT(Input!$H$16/12,$B$4-B128,$B$4,$F$4)))</f>
        <v/>
      </c>
      <c r="F127" s="47" t="str">
        <f t="shared" si="7"/>
        <v/>
      </c>
    </row>
    <row r="128" spans="1:6" x14ac:dyDescent="0.2">
      <c r="A128" s="44">
        <v>124</v>
      </c>
      <c r="B128" s="44" t="str">
        <f t="shared" si="6"/>
        <v/>
      </c>
      <c r="C128" s="47" t="str">
        <f>IF(A128&gt;$B$4,"",(Input!$C$12))</f>
        <v/>
      </c>
      <c r="D128" s="48" t="str">
        <f>IF(A128&gt;=$B$4,"",(-PPMT(Input!$H$16/12,$B$4-B129,$B$4,$F$4)))</f>
        <v/>
      </c>
      <c r="E128" s="48" t="str">
        <f>IF(A128&gt;=$B$4,"",(-IPMT(Input!$H$16/12,$B$4-B129,$B$4,$F$4)))</f>
        <v/>
      </c>
      <c r="F128" s="47" t="str">
        <f t="shared" si="7"/>
        <v/>
      </c>
    </row>
    <row r="129" spans="1:6" x14ac:dyDescent="0.2">
      <c r="A129" s="44">
        <v>125</v>
      </c>
      <c r="B129" s="44" t="str">
        <f t="shared" si="6"/>
        <v/>
      </c>
      <c r="C129" s="47" t="str">
        <f>IF(A129&gt;$B$4,"",(Input!$C$12))</f>
        <v/>
      </c>
      <c r="D129" s="48" t="str">
        <f>IF(A129&gt;=$B$4,"",(-PPMT(Input!$H$16/12,$B$4-B130,$B$4,$F$4)))</f>
        <v/>
      </c>
      <c r="E129" s="48" t="str">
        <f>IF(A129&gt;=$B$4,"",(-IPMT(Input!$H$16/12,$B$4-B130,$B$4,$F$4)))</f>
        <v/>
      </c>
      <c r="F129" s="47" t="str">
        <f t="shared" si="7"/>
        <v/>
      </c>
    </row>
    <row r="130" spans="1:6" x14ac:dyDescent="0.2">
      <c r="A130" s="44">
        <v>126</v>
      </c>
      <c r="B130" s="44" t="str">
        <f t="shared" si="6"/>
        <v/>
      </c>
      <c r="C130" s="47" t="str">
        <f>IF(A130&gt;$B$4,"",(Input!$C$12))</f>
        <v/>
      </c>
      <c r="D130" s="48" t="str">
        <f>IF(A130&gt;=$B$4,"",(-PPMT(Input!$H$16/12,$B$4-B131,$B$4,$F$4)))</f>
        <v/>
      </c>
      <c r="E130" s="48" t="str">
        <f>IF(A130&gt;=$B$4,"",(-IPMT(Input!$H$16/12,$B$4-B131,$B$4,$F$4)))</f>
        <v/>
      </c>
      <c r="F130" s="47" t="str">
        <f t="shared" si="7"/>
        <v/>
      </c>
    </row>
    <row r="131" spans="1:6" x14ac:dyDescent="0.2">
      <c r="A131" s="44">
        <v>127</v>
      </c>
      <c r="B131" s="44" t="str">
        <f t="shared" si="6"/>
        <v/>
      </c>
      <c r="C131" s="47" t="str">
        <f>IF(A131&gt;$B$4,"",(Input!$C$12))</f>
        <v/>
      </c>
      <c r="D131" s="48" t="str">
        <f>IF(A131&gt;=$B$4,"",(-PPMT(Input!$H$16/12,$B$4-B132,$B$4,$F$4)))</f>
        <v/>
      </c>
      <c r="E131" s="48" t="str">
        <f>IF(A131&gt;=$B$4,"",(-IPMT(Input!$H$16/12,$B$4-B132,$B$4,$F$4)))</f>
        <v/>
      </c>
      <c r="F131" s="47" t="str">
        <f t="shared" si="7"/>
        <v/>
      </c>
    </row>
    <row r="132" spans="1:6" x14ac:dyDescent="0.2">
      <c r="A132" s="44">
        <v>128</v>
      </c>
      <c r="B132" s="44" t="str">
        <f t="shared" si="6"/>
        <v/>
      </c>
      <c r="C132" s="47" t="str">
        <f>IF(A132&gt;$B$4,"",(Input!$C$12))</f>
        <v/>
      </c>
      <c r="D132" s="48" t="str">
        <f>IF(A132&gt;=$B$4,"",(-PPMT(Input!$H$16/12,$B$4-B133,$B$4,$F$4)))</f>
        <v/>
      </c>
      <c r="E132" s="48" t="str">
        <f>IF(A132&gt;=$B$4,"",(-IPMT(Input!$H$16/12,$B$4-B133,$B$4,$F$4)))</f>
        <v/>
      </c>
      <c r="F132" s="47" t="str">
        <f t="shared" si="7"/>
        <v/>
      </c>
    </row>
    <row r="133" spans="1:6" x14ac:dyDescent="0.2">
      <c r="A133" s="44">
        <v>129</v>
      </c>
      <c r="B133" s="44" t="str">
        <f t="shared" si="6"/>
        <v/>
      </c>
      <c r="C133" s="47" t="str">
        <f>IF(A133&gt;$B$4,"",(Input!$C$12))</f>
        <v/>
      </c>
      <c r="D133" s="48" t="str">
        <f>IF(A133&gt;=$B$4,"",(-PPMT(Input!$H$16/12,$B$4-B134,$B$4,$F$4)))</f>
        <v/>
      </c>
      <c r="E133" s="48" t="str">
        <f>IF(A133&gt;=$B$4,"",(-IPMT(Input!$H$16/12,$B$4-B134,$B$4,$F$4)))</f>
        <v/>
      </c>
      <c r="F133" s="47" t="str">
        <f t="shared" si="7"/>
        <v/>
      </c>
    </row>
    <row r="134" spans="1:6" x14ac:dyDescent="0.2">
      <c r="A134" s="44">
        <v>130</v>
      </c>
      <c r="B134" s="44" t="str">
        <f t="shared" si="6"/>
        <v/>
      </c>
      <c r="C134" s="47" t="str">
        <f>IF(A134&gt;$B$4,"",(Input!$C$12))</f>
        <v/>
      </c>
      <c r="D134" s="48" t="str">
        <f>IF(A134&gt;=$B$4,"",(-PPMT(Input!$H$16/12,$B$4-B135,$B$4,$F$4)))</f>
        <v/>
      </c>
      <c r="E134" s="48" t="str">
        <f>IF(A134&gt;=$B$4,"",(-IPMT(Input!$H$16/12,$B$4-B135,$B$4,$F$4)))</f>
        <v/>
      </c>
      <c r="F134" s="47" t="str">
        <f t="shared" si="7"/>
        <v/>
      </c>
    </row>
    <row r="135" spans="1:6" x14ac:dyDescent="0.2">
      <c r="A135" s="44">
        <v>131</v>
      </c>
      <c r="B135" s="44" t="str">
        <f t="shared" si="6"/>
        <v/>
      </c>
      <c r="C135" s="47" t="str">
        <f>IF(A135&gt;$B$4,"",(Input!$C$12))</f>
        <v/>
      </c>
      <c r="D135" s="48" t="str">
        <f>IF(A135&gt;=$B$4,"",(-PPMT(Input!$H$16/12,$B$4-B136,$B$4,$F$4)))</f>
        <v/>
      </c>
      <c r="E135" s="48" t="str">
        <f>IF(A135&gt;=$B$4,"",(-IPMT(Input!$H$16/12,$B$4-B136,$B$4,$F$4)))</f>
        <v/>
      </c>
      <c r="F135" s="47" t="str">
        <f t="shared" si="7"/>
        <v/>
      </c>
    </row>
    <row r="136" spans="1:6" x14ac:dyDescent="0.2">
      <c r="A136" s="44">
        <v>132</v>
      </c>
      <c r="B136" s="44" t="str">
        <f t="shared" si="6"/>
        <v/>
      </c>
      <c r="C136" s="47" t="str">
        <f>IF(A136&gt;$B$4,"",(Input!$C$12))</f>
        <v/>
      </c>
      <c r="D136" s="48" t="str">
        <f>IF(A136&gt;=$B$4,"",(-PPMT(Input!$H$16/12,$B$4-B137,$B$4,$F$4)))</f>
        <v/>
      </c>
      <c r="E136" s="48" t="str">
        <f>IF(A136&gt;=$B$4,"",(-IPMT(Input!$H$16/12,$B$4-B137,$B$4,$F$4)))</f>
        <v/>
      </c>
      <c r="F136" s="47" t="str">
        <f t="shared" si="7"/>
        <v/>
      </c>
    </row>
    <row r="137" spans="1:6" x14ac:dyDescent="0.2">
      <c r="A137" s="44">
        <v>133</v>
      </c>
      <c r="B137" s="44" t="str">
        <f t="shared" si="6"/>
        <v/>
      </c>
      <c r="C137" s="47" t="str">
        <f>IF(A137&gt;$B$4,"",(Input!$C$12))</f>
        <v/>
      </c>
      <c r="D137" s="48" t="str">
        <f>IF(A137&gt;=$B$4,"",(-PPMT(Input!$H$16/12,$B$4-B138,$B$4,$F$4)))</f>
        <v/>
      </c>
      <c r="E137" s="48" t="str">
        <f>IF(A137&gt;=$B$4,"",(-IPMT(Input!$H$16/12,$B$4-B138,$B$4,$F$4)))</f>
        <v/>
      </c>
      <c r="F137" s="47" t="str">
        <f t="shared" si="7"/>
        <v/>
      </c>
    </row>
    <row r="138" spans="1:6" x14ac:dyDescent="0.2">
      <c r="A138" s="44">
        <v>134</v>
      </c>
      <c r="B138" s="44" t="str">
        <f t="shared" si="6"/>
        <v/>
      </c>
      <c r="C138" s="47" t="str">
        <f>IF(A138&gt;$B$4,"",(Input!$C$12))</f>
        <v/>
      </c>
      <c r="D138" s="48" t="str">
        <f>IF(A138&gt;=$B$4,"",(-PPMT(Input!$H$16/12,$B$4-B139,$B$4,$F$4)))</f>
        <v/>
      </c>
      <c r="E138" s="48" t="str">
        <f>IF(A138&gt;=$B$4,"",(-IPMT(Input!$H$16/12,$B$4-B139,$B$4,$F$4)))</f>
        <v/>
      </c>
      <c r="F138" s="47" t="str">
        <f t="shared" si="7"/>
        <v/>
      </c>
    </row>
    <row r="139" spans="1:6" x14ac:dyDescent="0.2">
      <c r="A139" s="44">
        <v>135</v>
      </c>
      <c r="B139" s="44" t="str">
        <f t="shared" si="6"/>
        <v/>
      </c>
      <c r="C139" s="47" t="str">
        <f>IF(A139&gt;$B$4,"",(Input!$C$12))</f>
        <v/>
      </c>
      <c r="D139" s="48" t="str">
        <f>IF(A139&gt;=$B$4,"",(-PPMT(Input!$H$16/12,$B$4-B140,$B$4,$F$4)))</f>
        <v/>
      </c>
      <c r="E139" s="48" t="str">
        <f>IF(A139&gt;=$B$4,"",(-IPMT(Input!$H$16/12,$B$4-B140,$B$4,$F$4)))</f>
        <v/>
      </c>
      <c r="F139" s="47" t="str">
        <f t="shared" si="7"/>
        <v/>
      </c>
    </row>
    <row r="140" spans="1:6" x14ac:dyDescent="0.2">
      <c r="A140" s="44">
        <v>136</v>
      </c>
      <c r="B140" s="44" t="str">
        <f t="shared" si="6"/>
        <v/>
      </c>
      <c r="C140" s="47" t="str">
        <f>IF(A140&gt;$B$4,"",(Input!$C$12))</f>
        <v/>
      </c>
      <c r="D140" s="48" t="str">
        <f>IF(A140&gt;=$B$4,"",(-PPMT(Input!$H$16/12,$B$4-B141,$B$4,$F$4)))</f>
        <v/>
      </c>
      <c r="E140" s="48" t="str">
        <f>IF(A140&gt;=$B$4,"",(-IPMT(Input!$H$16/12,$B$4-B141,$B$4,$F$4)))</f>
        <v/>
      </c>
      <c r="F140" s="47" t="str">
        <f t="shared" si="7"/>
        <v/>
      </c>
    </row>
    <row r="141" spans="1:6" x14ac:dyDescent="0.2">
      <c r="A141" s="44">
        <v>137</v>
      </c>
      <c r="B141" s="44" t="str">
        <f t="shared" si="6"/>
        <v/>
      </c>
      <c r="C141" s="47" t="str">
        <f>IF(A141&gt;$B$4,"",(Input!$C$12))</f>
        <v/>
      </c>
      <c r="D141" s="48" t="str">
        <f>IF(A141&gt;=$B$4,"",(-PPMT(Input!$H$16/12,$B$4-B142,$B$4,$F$4)))</f>
        <v/>
      </c>
      <c r="E141" s="48" t="str">
        <f>IF(A141&gt;=$B$4,"",(-IPMT(Input!$H$16/12,$B$4-B142,$B$4,$F$4)))</f>
        <v/>
      </c>
      <c r="F141" s="47" t="str">
        <f t="shared" si="7"/>
        <v/>
      </c>
    </row>
    <row r="142" spans="1:6" x14ac:dyDescent="0.2">
      <c r="A142" s="44">
        <v>138</v>
      </c>
      <c r="B142" s="44" t="str">
        <f t="shared" si="6"/>
        <v/>
      </c>
      <c r="C142" s="47" t="str">
        <f>IF(A142&gt;$B$4,"",(Input!$C$12))</f>
        <v/>
      </c>
      <c r="D142" s="48" t="str">
        <f>IF(A142&gt;=$B$4,"",(-PPMT(Input!$H$16/12,$B$4-B143,$B$4,$F$4)))</f>
        <v/>
      </c>
      <c r="E142" s="48" t="str">
        <f>IF(A142&gt;=$B$4,"",(-IPMT(Input!$H$16/12,$B$4-B143,$B$4,$F$4)))</f>
        <v/>
      </c>
      <c r="F142" s="47" t="str">
        <f t="shared" si="7"/>
        <v/>
      </c>
    </row>
    <row r="143" spans="1:6" x14ac:dyDescent="0.2">
      <c r="A143" s="44">
        <v>139</v>
      </c>
      <c r="B143" s="44" t="str">
        <f t="shared" si="6"/>
        <v/>
      </c>
      <c r="C143" s="47" t="str">
        <f>IF(A143&gt;$B$4,"",(Input!$C$12))</f>
        <v/>
      </c>
      <c r="D143" s="48" t="str">
        <f>IF(A143&gt;=$B$4,"",(-PPMT(Input!$H$16/12,$B$4-B144,$B$4,$F$4)))</f>
        <v/>
      </c>
      <c r="E143" s="48" t="str">
        <f>IF(A143&gt;=$B$4,"",(-IPMT(Input!$H$16/12,$B$4-B144,$B$4,$F$4)))</f>
        <v/>
      </c>
      <c r="F143" s="47" t="str">
        <f t="shared" si="7"/>
        <v/>
      </c>
    </row>
    <row r="144" spans="1:6" x14ac:dyDescent="0.2">
      <c r="A144" s="44">
        <v>140</v>
      </c>
      <c r="B144" s="44" t="str">
        <f t="shared" si="6"/>
        <v/>
      </c>
      <c r="C144" s="47" t="str">
        <f>IF(A144&gt;$B$4,"",(Input!$C$12))</f>
        <v/>
      </c>
      <c r="D144" s="48" t="str">
        <f>IF(A144&gt;=$B$4,"",(-PPMT(Input!$H$16/12,$B$4-B145,$B$4,$F$4)))</f>
        <v/>
      </c>
      <c r="E144" s="48" t="str">
        <f>IF(A144&gt;=$B$4,"",(-IPMT(Input!$H$16/12,$B$4-B145,$B$4,$F$4)))</f>
        <v/>
      </c>
      <c r="F144" s="47" t="str">
        <f t="shared" si="7"/>
        <v/>
      </c>
    </row>
    <row r="145" spans="1:6" x14ac:dyDescent="0.2">
      <c r="A145" s="44">
        <v>141</v>
      </c>
      <c r="B145" s="44" t="str">
        <f t="shared" si="6"/>
        <v/>
      </c>
      <c r="C145" s="47" t="str">
        <f>IF(A145&gt;$B$4,"",(Input!$C$12))</f>
        <v/>
      </c>
      <c r="D145" s="48" t="str">
        <f>IF(A145&gt;=$B$4,"",(-PPMT(Input!$H$16/12,$B$4-B146,$B$4,$F$4)))</f>
        <v/>
      </c>
      <c r="E145" s="48" t="str">
        <f>IF(A145&gt;=$B$4,"",(-IPMT(Input!$H$16/12,$B$4-B146,$B$4,$F$4)))</f>
        <v/>
      </c>
      <c r="F145" s="47" t="str">
        <f t="shared" si="7"/>
        <v/>
      </c>
    </row>
    <row r="146" spans="1:6" x14ac:dyDescent="0.2">
      <c r="A146" s="44">
        <v>142</v>
      </c>
      <c r="B146" s="44" t="str">
        <f t="shared" si="6"/>
        <v/>
      </c>
      <c r="C146" s="47" t="str">
        <f>IF(A146&gt;$B$4,"",(Input!$C$12))</f>
        <v/>
      </c>
      <c r="D146" s="48" t="str">
        <f>IF(A146&gt;=$B$4,"",(-PPMT(Input!$H$16/12,$B$4-B147,$B$4,$F$4)))</f>
        <v/>
      </c>
      <c r="E146" s="48" t="str">
        <f>IF(A146&gt;=$B$4,"",(-IPMT(Input!$H$16/12,$B$4-B147,$B$4,$F$4)))</f>
        <v/>
      </c>
      <c r="F146" s="47" t="str">
        <f t="shared" si="7"/>
        <v/>
      </c>
    </row>
    <row r="147" spans="1:6" x14ac:dyDescent="0.2">
      <c r="A147" s="44">
        <v>143</v>
      </c>
      <c r="B147" s="44" t="str">
        <f t="shared" si="6"/>
        <v/>
      </c>
      <c r="C147" s="47" t="str">
        <f>IF(A147&gt;$B$4,"",(Input!$C$12))</f>
        <v/>
      </c>
      <c r="D147" s="48" t="str">
        <f>IF(A147&gt;=$B$4,"",(-PPMT(Input!$H$16/12,$B$4-B148,$B$4,$F$4)))</f>
        <v/>
      </c>
      <c r="E147" s="48" t="str">
        <f>IF(A147&gt;=$B$4,"",(-IPMT(Input!$H$16/12,$B$4-B148,$B$4,$F$4)))</f>
        <v/>
      </c>
      <c r="F147" s="47" t="str">
        <f t="shared" si="7"/>
        <v/>
      </c>
    </row>
    <row r="148" spans="1:6" x14ac:dyDescent="0.2">
      <c r="A148" s="44">
        <v>144</v>
      </c>
      <c r="B148" s="44" t="str">
        <f t="shared" si="6"/>
        <v/>
      </c>
      <c r="C148" s="47" t="str">
        <f>IF(A148&gt;$B$4,"",(Input!$C$12))</f>
        <v/>
      </c>
      <c r="D148" s="48" t="str">
        <f>IF(A148&gt;=$B$4,"",(-PPMT(Input!$H$16/12,$B$4-B149,$B$4,$F$4)))</f>
        <v/>
      </c>
      <c r="E148" s="48" t="str">
        <f>IF(A148&gt;=$B$4,"",(-IPMT(Input!$H$16/12,$B$4-B149,$B$4,$F$4)))</f>
        <v/>
      </c>
      <c r="F148" s="47" t="str">
        <f t="shared" si="7"/>
        <v/>
      </c>
    </row>
    <row r="149" spans="1:6" x14ac:dyDescent="0.2">
      <c r="A149" s="44">
        <v>145</v>
      </c>
      <c r="B149" s="44" t="str">
        <f t="shared" si="6"/>
        <v/>
      </c>
      <c r="C149" s="47" t="str">
        <f>IF(A149&gt;$B$4,"",(Input!$C$12))</f>
        <v/>
      </c>
      <c r="D149" s="48" t="str">
        <f>IF(A149&gt;=$B$4,"",(-PPMT(Input!$H$16/12,$B$4-B150,$B$4,$F$4)))</f>
        <v/>
      </c>
      <c r="E149" s="48" t="str">
        <f>IF(A149&gt;=$B$4,"",(-IPMT(Input!$H$16/12,$B$4-B150,$B$4,$F$4)))</f>
        <v/>
      </c>
      <c r="F149" s="47" t="str">
        <f t="shared" si="7"/>
        <v/>
      </c>
    </row>
    <row r="150" spans="1:6" x14ac:dyDescent="0.2">
      <c r="A150" s="44">
        <v>146</v>
      </c>
      <c r="B150" s="44" t="str">
        <f t="shared" si="6"/>
        <v/>
      </c>
      <c r="C150" s="47" t="str">
        <f>IF(A150&gt;$B$4,"",(Input!$C$12))</f>
        <v/>
      </c>
      <c r="D150" s="48" t="str">
        <f>IF(A150&gt;=$B$4,"",(-PPMT(Input!$H$16/12,$B$4-B151,$B$4,$F$4)))</f>
        <v/>
      </c>
      <c r="E150" s="48" t="str">
        <f>IF(A150&gt;=$B$4,"",(-IPMT(Input!$H$16/12,$B$4-B151,$B$4,$F$4)))</f>
        <v/>
      </c>
      <c r="F150" s="47" t="str">
        <f t="shared" si="7"/>
        <v/>
      </c>
    </row>
    <row r="151" spans="1:6" x14ac:dyDescent="0.2">
      <c r="A151" s="44">
        <v>147</v>
      </c>
      <c r="B151" s="44" t="str">
        <f t="shared" si="6"/>
        <v/>
      </c>
      <c r="C151" s="47" t="str">
        <f>IF(A151&gt;$B$4,"",(Input!$C$12))</f>
        <v/>
      </c>
      <c r="D151" s="48" t="str">
        <f>IF(A151&gt;=$B$4,"",(-PPMT(Input!$H$16/12,$B$4-B152,$B$4,$F$4)))</f>
        <v/>
      </c>
      <c r="E151" s="48" t="str">
        <f>IF(A151&gt;=$B$4,"",(-IPMT(Input!$H$16/12,$B$4-B152,$B$4,$F$4)))</f>
        <v/>
      </c>
      <c r="F151" s="47" t="str">
        <f t="shared" si="7"/>
        <v/>
      </c>
    </row>
    <row r="152" spans="1:6" x14ac:dyDescent="0.2">
      <c r="A152" s="44">
        <v>148</v>
      </c>
      <c r="B152" s="44" t="str">
        <f t="shared" si="6"/>
        <v/>
      </c>
      <c r="C152" s="47" t="str">
        <f>IF(A152&gt;$B$4,"",(Input!$C$12))</f>
        <v/>
      </c>
      <c r="D152" s="48" t="str">
        <f>IF(A152&gt;=$B$4,"",(-PPMT(Input!$H$16/12,$B$4-B153,$B$4,$F$4)))</f>
        <v/>
      </c>
      <c r="E152" s="48" t="str">
        <f>IF(A152&gt;=$B$4,"",(-IPMT(Input!$H$16/12,$B$4-B153,$B$4,$F$4)))</f>
        <v/>
      </c>
      <c r="F152" s="47" t="str">
        <f t="shared" si="7"/>
        <v/>
      </c>
    </row>
    <row r="153" spans="1:6" x14ac:dyDescent="0.2">
      <c r="A153" s="44">
        <v>149</v>
      </c>
      <c r="B153" s="44" t="str">
        <f t="shared" si="6"/>
        <v/>
      </c>
      <c r="C153" s="47" t="str">
        <f>IF(A153&gt;$B$4,"",(Input!$C$12))</f>
        <v/>
      </c>
      <c r="D153" s="48" t="str">
        <f>IF(A153&gt;=$B$4,"",(-PPMT(Input!$H$16/12,$B$4-B154,$B$4,$F$4)))</f>
        <v/>
      </c>
      <c r="E153" s="48" t="str">
        <f>IF(A153&gt;=$B$4,"",(-IPMT(Input!$H$16/12,$B$4-B154,$B$4,$F$4)))</f>
        <v/>
      </c>
      <c r="F153" s="47" t="str">
        <f t="shared" si="7"/>
        <v/>
      </c>
    </row>
    <row r="154" spans="1:6" x14ac:dyDescent="0.2">
      <c r="A154" s="44">
        <v>150</v>
      </c>
      <c r="B154" s="44" t="str">
        <f t="shared" si="6"/>
        <v/>
      </c>
      <c r="C154" s="47" t="str">
        <f>IF(A154&gt;$B$4,"",(Input!$C$12))</f>
        <v/>
      </c>
      <c r="D154" s="48" t="str">
        <f>IF(A154&gt;=$B$4,"",(-PPMT(Input!$H$16/12,$B$4-B155,$B$4,$F$4)))</f>
        <v/>
      </c>
      <c r="E154" s="48" t="str">
        <f>IF(A154&gt;=$B$4,"",(-IPMT(Input!$H$16/12,$B$4-B155,$B$4,$F$4)))</f>
        <v/>
      </c>
      <c r="F154" s="47" t="str">
        <f t="shared" si="7"/>
        <v/>
      </c>
    </row>
    <row r="155" spans="1:6" x14ac:dyDescent="0.2">
      <c r="A155" s="44">
        <v>151</v>
      </c>
      <c r="B155" s="44" t="str">
        <f t="shared" si="6"/>
        <v/>
      </c>
      <c r="C155" s="47" t="str">
        <f>IF(A155&gt;$B$4,"",(Input!$C$12))</f>
        <v/>
      </c>
      <c r="D155" s="48" t="str">
        <f>IF(A155&gt;=$B$4,"",(-PPMT(Input!$H$16/12,$B$4-B156,$B$4,$F$4)))</f>
        <v/>
      </c>
      <c r="E155" s="48" t="str">
        <f>IF(A155&gt;=$B$4,"",(-IPMT(Input!$H$16/12,$B$4-B156,$B$4,$F$4)))</f>
        <v/>
      </c>
      <c r="F155" s="47" t="str">
        <f t="shared" si="7"/>
        <v/>
      </c>
    </row>
    <row r="156" spans="1:6" x14ac:dyDescent="0.2">
      <c r="A156" s="44">
        <v>152</v>
      </c>
      <c r="B156" s="44" t="str">
        <f t="shared" si="6"/>
        <v/>
      </c>
      <c r="C156" s="47" t="str">
        <f>IF(A156&gt;$B$4,"",(Input!$C$12))</f>
        <v/>
      </c>
      <c r="D156" s="48" t="str">
        <f>IF(A156&gt;=$B$4,"",(-PPMT(Input!$H$16/12,$B$4-B157,$B$4,$F$4)))</f>
        <v/>
      </c>
      <c r="E156" s="48" t="str">
        <f>IF(A156&gt;=$B$4,"",(-IPMT(Input!$H$16/12,$B$4-B157,$B$4,$F$4)))</f>
        <v/>
      </c>
      <c r="F156" s="47" t="str">
        <f t="shared" si="7"/>
        <v/>
      </c>
    </row>
    <row r="157" spans="1:6" x14ac:dyDescent="0.2">
      <c r="A157" s="44">
        <v>153</v>
      </c>
      <c r="B157" s="44" t="str">
        <f t="shared" si="6"/>
        <v/>
      </c>
      <c r="C157" s="47" t="str">
        <f>IF(A157&gt;$B$4,"",(Input!$C$12))</f>
        <v/>
      </c>
      <c r="D157" s="48" t="str">
        <f>IF(A157&gt;=$B$4,"",(-PPMT(Input!$H$16/12,$B$4-B158,$B$4,$F$4)))</f>
        <v/>
      </c>
      <c r="E157" s="48" t="str">
        <f>IF(A157&gt;=$B$4,"",(-IPMT(Input!$H$16/12,$B$4-B158,$B$4,$F$4)))</f>
        <v/>
      </c>
      <c r="F157" s="47" t="str">
        <f t="shared" si="7"/>
        <v/>
      </c>
    </row>
    <row r="158" spans="1:6" x14ac:dyDescent="0.2">
      <c r="A158" s="44">
        <v>154</v>
      </c>
      <c r="B158" s="44" t="str">
        <f t="shared" si="6"/>
        <v/>
      </c>
      <c r="C158" s="47" t="str">
        <f>IF(A158&gt;$B$4,"",(Input!$C$12))</f>
        <v/>
      </c>
      <c r="D158" s="48" t="str">
        <f>IF(A158&gt;=$B$4,"",(-PPMT(Input!$H$16/12,$B$4-B159,$B$4,$F$4)))</f>
        <v/>
      </c>
      <c r="E158" s="48" t="str">
        <f>IF(A158&gt;=$B$4,"",(-IPMT(Input!$H$16/12,$B$4-B159,$B$4,$F$4)))</f>
        <v/>
      </c>
      <c r="F158" s="47" t="str">
        <f t="shared" si="7"/>
        <v/>
      </c>
    </row>
    <row r="159" spans="1:6" x14ac:dyDescent="0.2">
      <c r="A159" s="44">
        <v>155</v>
      </c>
      <c r="B159" s="44" t="str">
        <f t="shared" si="6"/>
        <v/>
      </c>
      <c r="C159" s="47" t="str">
        <f>IF(A159&gt;$B$4,"",(Input!$C$12))</f>
        <v/>
      </c>
      <c r="D159" s="48" t="str">
        <f>IF(A159&gt;=$B$4,"",(-PPMT(Input!$H$16/12,$B$4-B160,$B$4,$F$4)))</f>
        <v/>
      </c>
      <c r="E159" s="48" t="str">
        <f>IF(A159&gt;=$B$4,"",(-IPMT(Input!$H$16/12,$B$4-B160,$B$4,$F$4)))</f>
        <v/>
      </c>
      <c r="F159" s="47" t="str">
        <f t="shared" si="7"/>
        <v/>
      </c>
    </row>
    <row r="160" spans="1:6" x14ac:dyDescent="0.2">
      <c r="A160" s="44">
        <v>156</v>
      </c>
      <c r="B160" s="44" t="str">
        <f t="shared" si="6"/>
        <v/>
      </c>
      <c r="C160" s="47" t="str">
        <f>IF(A160&gt;$B$4,"",(Input!$C$12))</f>
        <v/>
      </c>
      <c r="D160" s="48" t="str">
        <f>IF(A160&gt;=$B$4,"",(-PPMT(Input!$H$16/12,$B$4-B161,$B$4,$F$4)))</f>
        <v/>
      </c>
      <c r="E160" s="48" t="str">
        <f>IF(A160&gt;=$B$4,"",(-IPMT(Input!$H$16/12,$B$4-B161,$B$4,$F$4)))</f>
        <v/>
      </c>
      <c r="F160" s="47" t="str">
        <f t="shared" si="7"/>
        <v/>
      </c>
    </row>
    <row r="161" spans="1:6" x14ac:dyDescent="0.2">
      <c r="A161" s="44">
        <v>157</v>
      </c>
      <c r="B161" s="44" t="str">
        <f t="shared" si="6"/>
        <v/>
      </c>
      <c r="C161" s="47" t="str">
        <f>IF(A161&gt;$B$4,"",(Input!$C$12))</f>
        <v/>
      </c>
      <c r="D161" s="48" t="str">
        <f>IF(A161&gt;=$B$4,"",(-PPMT(Input!$H$16/12,$B$4-B162,$B$4,$F$4)))</f>
        <v/>
      </c>
      <c r="E161" s="48" t="str">
        <f>IF(A161&gt;=$B$4,"",(-IPMT(Input!$H$16/12,$B$4-B162,$B$4,$F$4)))</f>
        <v/>
      </c>
      <c r="F161" s="47" t="str">
        <f t="shared" si="7"/>
        <v/>
      </c>
    </row>
    <row r="162" spans="1:6" x14ac:dyDescent="0.2">
      <c r="A162" s="44">
        <v>158</v>
      </c>
      <c r="B162" s="44" t="str">
        <f t="shared" si="6"/>
        <v/>
      </c>
      <c r="C162" s="47" t="str">
        <f>IF(A162&gt;$B$4,"",(Input!$C$12))</f>
        <v/>
      </c>
      <c r="D162" s="48" t="str">
        <f>IF(A162&gt;=$B$4,"",(-PPMT(Input!$H$16/12,$B$4-B163,$B$4,$F$4)))</f>
        <v/>
      </c>
      <c r="E162" s="48" t="str">
        <f>IF(A162&gt;=$B$4,"",(-IPMT(Input!$H$16/12,$B$4-B163,$B$4,$F$4)))</f>
        <v/>
      </c>
      <c r="F162" s="47" t="str">
        <f t="shared" si="7"/>
        <v/>
      </c>
    </row>
    <row r="163" spans="1:6" x14ac:dyDescent="0.2">
      <c r="A163" s="44">
        <v>159</v>
      </c>
      <c r="B163" s="44" t="str">
        <f t="shared" si="6"/>
        <v/>
      </c>
      <c r="C163" s="47" t="str">
        <f>IF(A163&gt;$B$4,"",(Input!$C$12))</f>
        <v/>
      </c>
      <c r="D163" s="48" t="str">
        <f>IF(A163&gt;=$B$4,"",(-PPMT(Input!$H$16/12,$B$4-B164,$B$4,$F$4)))</f>
        <v/>
      </c>
      <c r="E163" s="48" t="str">
        <f>IF(A163&gt;=$B$4,"",(-IPMT(Input!$H$16/12,$B$4-B164,$B$4,$F$4)))</f>
        <v/>
      </c>
      <c r="F163" s="47" t="str">
        <f t="shared" si="7"/>
        <v/>
      </c>
    </row>
    <row r="164" spans="1:6" x14ac:dyDescent="0.2">
      <c r="A164" s="44">
        <v>160</v>
      </c>
      <c r="B164" s="44" t="str">
        <f t="shared" si="6"/>
        <v/>
      </c>
      <c r="C164" s="47" t="str">
        <f>IF(A164&gt;$B$4,"",(Input!$C$12))</f>
        <v/>
      </c>
      <c r="D164" s="48" t="str">
        <f>IF(A164&gt;=$B$4,"",(-PPMT(Input!$H$16/12,$B$4-B165,$B$4,$F$4)))</f>
        <v/>
      </c>
      <c r="E164" s="48" t="str">
        <f>IF(A164&gt;=$B$4,"",(-IPMT(Input!$H$16/12,$B$4-B165,$B$4,$F$4)))</f>
        <v/>
      </c>
      <c r="F164" s="47" t="str">
        <f t="shared" si="7"/>
        <v/>
      </c>
    </row>
    <row r="165" spans="1:6" x14ac:dyDescent="0.2">
      <c r="A165" s="44">
        <v>161</v>
      </c>
      <c r="B165" s="44" t="str">
        <f t="shared" si="6"/>
        <v/>
      </c>
      <c r="C165" s="47" t="str">
        <f>IF(A165&gt;$B$4,"",(Input!$C$12))</f>
        <v/>
      </c>
      <c r="D165" s="48" t="str">
        <f>IF(A165&gt;=$B$4,"",(-PPMT(Input!$H$16/12,$B$4-B166,$B$4,$F$4)))</f>
        <v/>
      </c>
      <c r="E165" s="48" t="str">
        <f>IF(A165&gt;=$B$4,"",(-IPMT(Input!$H$16/12,$B$4-B166,$B$4,$F$4)))</f>
        <v/>
      </c>
      <c r="F165" s="47" t="str">
        <f t="shared" si="7"/>
        <v/>
      </c>
    </row>
    <row r="166" spans="1:6" x14ac:dyDescent="0.2">
      <c r="A166" s="44">
        <v>162</v>
      </c>
      <c r="B166" s="44" t="str">
        <f t="shared" si="6"/>
        <v/>
      </c>
      <c r="C166" s="47" t="str">
        <f>IF(A166&gt;$B$4,"",(Input!$C$12))</f>
        <v/>
      </c>
      <c r="D166" s="48" t="str">
        <f>IF(A166&gt;=$B$4,"",(-PPMT(Input!$H$16/12,$B$4-B167,$B$4,$F$4)))</f>
        <v/>
      </c>
      <c r="E166" s="48" t="str">
        <f>IF(A166&gt;=$B$4,"",(-IPMT(Input!$H$16/12,$B$4-B167,$B$4,$F$4)))</f>
        <v/>
      </c>
      <c r="F166" s="47" t="str">
        <f t="shared" si="7"/>
        <v/>
      </c>
    </row>
    <row r="167" spans="1:6" x14ac:dyDescent="0.2">
      <c r="A167" s="44">
        <v>163</v>
      </c>
      <c r="B167" s="44" t="str">
        <f t="shared" si="6"/>
        <v/>
      </c>
      <c r="C167" s="47" t="str">
        <f>IF(A167&gt;$B$4,"",(Input!$C$12))</f>
        <v/>
      </c>
      <c r="D167" s="48" t="str">
        <f>IF(A167&gt;=$B$4,"",(-PPMT(Input!$H$16/12,$B$4-B168,$B$4,$F$4)))</f>
        <v/>
      </c>
      <c r="E167" s="48" t="str">
        <f>IF(A167&gt;=$B$4,"",(-IPMT(Input!$H$16/12,$B$4-B168,$B$4,$F$4)))</f>
        <v/>
      </c>
      <c r="F167" s="47" t="str">
        <f t="shared" si="7"/>
        <v/>
      </c>
    </row>
    <row r="168" spans="1:6" x14ac:dyDescent="0.2">
      <c r="A168" s="44">
        <v>164</v>
      </c>
      <c r="B168" s="44" t="str">
        <f t="shared" si="6"/>
        <v/>
      </c>
      <c r="C168" s="47" t="str">
        <f>IF(A168&gt;$B$4,"",(Input!$C$12))</f>
        <v/>
      </c>
      <c r="D168" s="48" t="str">
        <f>IF(A168&gt;=$B$4,"",(-PPMT(Input!$H$16/12,$B$4-B169,$B$4,$F$4)))</f>
        <v/>
      </c>
      <c r="E168" s="48" t="str">
        <f>IF(A168&gt;=$B$4,"",(-IPMT(Input!$H$16/12,$B$4-B169,$B$4,$F$4)))</f>
        <v/>
      </c>
      <c r="F168" s="47" t="str">
        <f t="shared" si="7"/>
        <v/>
      </c>
    </row>
    <row r="169" spans="1:6" x14ac:dyDescent="0.2">
      <c r="A169" s="44">
        <v>165</v>
      </c>
      <c r="B169" s="44" t="str">
        <f t="shared" si="6"/>
        <v/>
      </c>
      <c r="C169" s="47" t="str">
        <f>IF(A169&gt;$B$4,"",(Input!$C$12))</f>
        <v/>
      </c>
      <c r="D169" s="48" t="str">
        <f>IF(A169&gt;=$B$4,"",(-PPMT(Input!$H$16/12,$B$4-B170,$B$4,$F$4)))</f>
        <v/>
      </c>
      <c r="E169" s="48" t="str">
        <f>IF(A169&gt;=$B$4,"",(-IPMT(Input!$H$16/12,$B$4-B170,$B$4,$F$4)))</f>
        <v/>
      </c>
      <c r="F169" s="47" t="str">
        <f t="shared" si="7"/>
        <v/>
      </c>
    </row>
    <row r="170" spans="1:6" x14ac:dyDescent="0.2">
      <c r="A170" s="44">
        <v>166</v>
      </c>
      <c r="B170" s="44" t="str">
        <f t="shared" si="6"/>
        <v/>
      </c>
      <c r="C170" s="47" t="str">
        <f>IF(A170&gt;$B$4,"",(Input!$C$12))</f>
        <v/>
      </c>
      <c r="D170" s="48" t="str">
        <f>IF(A170&gt;=$B$4,"",(-PPMT(Input!$H$16/12,$B$4-B171,$B$4,$F$4)))</f>
        <v/>
      </c>
      <c r="E170" s="48" t="str">
        <f>IF(A170&gt;=$B$4,"",(-IPMT(Input!$H$16/12,$B$4-B171,$B$4,$F$4)))</f>
        <v/>
      </c>
      <c r="F170" s="47" t="str">
        <f t="shared" si="7"/>
        <v/>
      </c>
    </row>
    <row r="171" spans="1:6" x14ac:dyDescent="0.2">
      <c r="A171" s="44">
        <v>167</v>
      </c>
      <c r="B171" s="44" t="str">
        <f t="shared" si="6"/>
        <v/>
      </c>
      <c r="C171" s="47" t="str">
        <f>IF(A171&gt;$B$4,"",(Input!$C$12))</f>
        <v/>
      </c>
      <c r="D171" s="48" t="str">
        <f>IF(A171&gt;=$B$4,"",(-PPMT(Input!$H$16/12,$B$4-B172,$B$4,$F$4)))</f>
        <v/>
      </c>
      <c r="E171" s="48" t="str">
        <f>IF(A171&gt;=$B$4,"",(-IPMT(Input!$H$16/12,$B$4-B172,$B$4,$F$4)))</f>
        <v/>
      </c>
      <c r="F171" s="47" t="str">
        <f t="shared" si="7"/>
        <v/>
      </c>
    </row>
    <row r="172" spans="1:6" x14ac:dyDescent="0.2">
      <c r="A172" s="44">
        <v>168</v>
      </c>
      <c r="B172" s="44" t="str">
        <f t="shared" si="6"/>
        <v/>
      </c>
      <c r="C172" s="47" t="str">
        <f>IF(A172&gt;$B$4,"",(Input!$C$12))</f>
        <v/>
      </c>
      <c r="D172" s="48" t="str">
        <f>IF(A172&gt;=$B$4,"",(-PPMT(Input!$H$16/12,$B$4-B173,$B$4,$F$4)))</f>
        <v/>
      </c>
      <c r="E172" s="48" t="str">
        <f>IF(A172&gt;=$B$4,"",(-IPMT(Input!$H$16/12,$B$4-B173,$B$4,$F$4)))</f>
        <v/>
      </c>
      <c r="F172" s="47" t="str">
        <f t="shared" si="7"/>
        <v/>
      </c>
    </row>
    <row r="173" spans="1:6" x14ac:dyDescent="0.2">
      <c r="A173" s="44">
        <v>169</v>
      </c>
      <c r="B173" s="44" t="str">
        <f t="shared" si="6"/>
        <v/>
      </c>
      <c r="C173" s="47" t="str">
        <f>IF(A173&gt;$B$4,"",(Input!$C$12))</f>
        <v/>
      </c>
      <c r="D173" s="48" t="str">
        <f>IF(A173&gt;=$B$4,"",(-PPMT(Input!$H$16/12,$B$4-B174,$B$4,$F$4)))</f>
        <v/>
      </c>
      <c r="E173" s="48" t="str">
        <f>IF(A173&gt;=$B$4,"",(-IPMT(Input!$H$16/12,$B$4-B174,$B$4,$F$4)))</f>
        <v/>
      </c>
      <c r="F173" s="47" t="str">
        <f t="shared" si="7"/>
        <v/>
      </c>
    </row>
    <row r="174" spans="1:6" x14ac:dyDescent="0.2">
      <c r="A174" s="44">
        <v>170</v>
      </c>
      <c r="B174" s="44" t="str">
        <f t="shared" si="6"/>
        <v/>
      </c>
      <c r="C174" s="47" t="str">
        <f>IF(A174&gt;$B$4,"",(Input!$C$12))</f>
        <v/>
      </c>
      <c r="D174" s="48" t="str">
        <f>IF(A174&gt;=$B$4,"",(-PPMT(Input!$H$16/12,$B$4-B175,$B$4,$F$4)))</f>
        <v/>
      </c>
      <c r="E174" s="48" t="str">
        <f>IF(A174&gt;=$B$4,"",(-IPMT(Input!$H$16/12,$B$4-B175,$B$4,$F$4)))</f>
        <v/>
      </c>
      <c r="F174" s="47" t="str">
        <f t="shared" si="7"/>
        <v/>
      </c>
    </row>
    <row r="175" spans="1:6" x14ac:dyDescent="0.2">
      <c r="A175" s="44">
        <v>171</v>
      </c>
      <c r="B175" s="44" t="str">
        <f t="shared" si="6"/>
        <v/>
      </c>
      <c r="C175" s="47" t="str">
        <f>IF(A175&gt;$B$4,"",(Input!$C$12))</f>
        <v/>
      </c>
      <c r="D175" s="48" t="str">
        <f>IF(A175&gt;=$B$4,"",(-PPMT(Input!$H$16/12,$B$4-B176,$B$4,$F$4)))</f>
        <v/>
      </c>
      <c r="E175" s="48" t="str">
        <f>IF(A175&gt;=$B$4,"",(-IPMT(Input!$H$16/12,$B$4-B176,$B$4,$F$4)))</f>
        <v/>
      </c>
      <c r="F175" s="47" t="str">
        <f t="shared" si="7"/>
        <v/>
      </c>
    </row>
    <row r="176" spans="1:6" x14ac:dyDescent="0.2">
      <c r="A176" s="44">
        <v>172</v>
      </c>
      <c r="B176" s="44" t="str">
        <f t="shared" si="6"/>
        <v/>
      </c>
      <c r="C176" s="47" t="str">
        <f>IF(A176&gt;$B$4,"",(Input!$C$12))</f>
        <v/>
      </c>
      <c r="D176" s="48" t="str">
        <f>IF(A176&gt;=$B$4,"",(-PPMT(Input!$H$16/12,$B$4-B177,$B$4,$F$4)))</f>
        <v/>
      </c>
      <c r="E176" s="48" t="str">
        <f>IF(A176&gt;=$B$4,"",(-IPMT(Input!$H$16/12,$B$4-B177,$B$4,$F$4)))</f>
        <v/>
      </c>
      <c r="F176" s="47" t="str">
        <f t="shared" si="7"/>
        <v/>
      </c>
    </row>
    <row r="177" spans="1:6" x14ac:dyDescent="0.2">
      <c r="A177" s="44">
        <v>173</v>
      </c>
      <c r="B177" s="44" t="str">
        <f t="shared" si="6"/>
        <v/>
      </c>
      <c r="C177" s="47" t="str">
        <f>IF(A177&gt;$B$4,"",(Input!$C$12))</f>
        <v/>
      </c>
      <c r="D177" s="48" t="str">
        <f>IF(A177&gt;=$B$4,"",(-PPMT(Input!$H$16/12,$B$4-B178,$B$4,$F$4)))</f>
        <v/>
      </c>
      <c r="E177" s="48" t="str">
        <f>IF(A177&gt;=$B$4,"",(-IPMT(Input!$H$16/12,$B$4-B178,$B$4,$F$4)))</f>
        <v/>
      </c>
      <c r="F177" s="47" t="str">
        <f t="shared" si="7"/>
        <v/>
      </c>
    </row>
    <row r="178" spans="1:6" x14ac:dyDescent="0.2">
      <c r="A178" s="44">
        <v>174</v>
      </c>
      <c r="B178" s="44" t="str">
        <f t="shared" si="6"/>
        <v/>
      </c>
      <c r="C178" s="47" t="str">
        <f>IF(A178&gt;$B$4,"",(Input!$C$12))</f>
        <v/>
      </c>
      <c r="D178" s="48" t="str">
        <f>IF(A178&gt;=$B$4,"",(-PPMT(Input!$H$16/12,$B$4-B179,$B$4,$F$4)))</f>
        <v/>
      </c>
      <c r="E178" s="48" t="str">
        <f>IF(A178&gt;=$B$4,"",(-IPMT(Input!$H$16/12,$B$4-B179,$B$4,$F$4)))</f>
        <v/>
      </c>
      <c r="F178" s="47" t="str">
        <f t="shared" si="7"/>
        <v/>
      </c>
    </row>
    <row r="179" spans="1:6" x14ac:dyDescent="0.2">
      <c r="A179" s="44">
        <v>175</v>
      </c>
      <c r="B179" s="44" t="str">
        <f t="shared" si="6"/>
        <v/>
      </c>
      <c r="C179" s="47" t="str">
        <f>IF(A179&gt;$B$4,"",(Input!$C$12))</f>
        <v/>
      </c>
      <c r="D179" s="48" t="str">
        <f>IF(A179&gt;=$B$4,"",(-PPMT(Input!$H$16/12,$B$4-B180,$B$4,$F$4)))</f>
        <v/>
      </c>
      <c r="E179" s="48" t="str">
        <f>IF(A179&gt;=$B$4,"",(-IPMT(Input!$H$16/12,$B$4-B180,$B$4,$F$4)))</f>
        <v/>
      </c>
      <c r="F179" s="47" t="str">
        <f t="shared" si="7"/>
        <v/>
      </c>
    </row>
    <row r="180" spans="1:6" x14ac:dyDescent="0.2">
      <c r="A180" s="44">
        <v>176</v>
      </c>
      <c r="B180" s="44" t="str">
        <f t="shared" si="6"/>
        <v/>
      </c>
      <c r="C180" s="47" t="str">
        <f>IF(A180&gt;$B$4,"",(Input!$C$12))</f>
        <v/>
      </c>
      <c r="D180" s="48" t="str">
        <f>IF(A180&gt;=$B$4,"",(-PPMT(Input!$H$16/12,$B$4-B181,$B$4,$F$4)))</f>
        <v/>
      </c>
      <c r="E180" s="48" t="str">
        <f>IF(A180&gt;=$B$4,"",(-IPMT(Input!$H$16/12,$B$4-B181,$B$4,$F$4)))</f>
        <v/>
      </c>
      <c r="F180" s="47" t="str">
        <f t="shared" si="7"/>
        <v/>
      </c>
    </row>
    <row r="181" spans="1:6" x14ac:dyDescent="0.2">
      <c r="A181" s="44">
        <v>177</v>
      </c>
      <c r="B181" s="44" t="str">
        <f t="shared" si="6"/>
        <v/>
      </c>
      <c r="C181" s="47" t="str">
        <f>IF(A181&gt;$B$4,"",(Input!$C$12))</f>
        <v/>
      </c>
      <c r="D181" s="48" t="str">
        <f>IF(A181&gt;=$B$4,"",(-PPMT(Input!$H$16/12,$B$4-B182,$B$4,$F$4)))</f>
        <v/>
      </c>
      <c r="E181" s="48" t="str">
        <f>IF(A181&gt;=$B$4,"",(-IPMT(Input!$H$16/12,$B$4-B182,$B$4,$F$4)))</f>
        <v/>
      </c>
      <c r="F181" s="47" t="str">
        <f t="shared" si="7"/>
        <v/>
      </c>
    </row>
    <row r="182" spans="1:6" x14ac:dyDescent="0.2">
      <c r="A182" s="44">
        <v>178</v>
      </c>
      <c r="B182" s="44" t="str">
        <f t="shared" si="6"/>
        <v/>
      </c>
      <c r="C182" s="47" t="str">
        <f>IF(A182&gt;$B$4,"",(Input!$C$12))</f>
        <v/>
      </c>
      <c r="D182" s="48" t="str">
        <f>IF(A182&gt;=$B$4,"",(-PPMT(Input!$H$16/12,$B$4-B183,$B$4,$F$4)))</f>
        <v/>
      </c>
      <c r="E182" s="48" t="str">
        <f>IF(A182&gt;=$B$4,"",(-IPMT(Input!$H$16/12,$B$4-B183,$B$4,$F$4)))</f>
        <v/>
      </c>
      <c r="F182" s="47" t="str">
        <f t="shared" si="7"/>
        <v/>
      </c>
    </row>
    <row r="183" spans="1:6" x14ac:dyDescent="0.2">
      <c r="A183" s="44">
        <v>179</v>
      </c>
      <c r="B183" s="44" t="str">
        <f t="shared" si="6"/>
        <v/>
      </c>
      <c r="C183" s="47" t="str">
        <f>IF(A183&gt;$B$4,"",(Input!$C$12))</f>
        <v/>
      </c>
      <c r="D183" s="48" t="str">
        <f>IF(A183&gt;=$B$4,"",(-PPMT(Input!$H$16/12,$B$4-B184,$B$4,$F$4)))</f>
        <v/>
      </c>
      <c r="E183" s="48" t="str">
        <f>IF(A183&gt;=$B$4,"",(-IPMT(Input!$H$16/12,$B$4-B184,$B$4,$F$4)))</f>
        <v/>
      </c>
      <c r="F183" s="47" t="str">
        <f t="shared" si="7"/>
        <v/>
      </c>
    </row>
    <row r="184" spans="1:6" x14ac:dyDescent="0.2">
      <c r="A184" s="44">
        <v>180</v>
      </c>
      <c r="B184" s="44" t="str">
        <f t="shared" si="6"/>
        <v/>
      </c>
      <c r="C184" s="47" t="str">
        <f>IF(A184&gt;$B$4,"",(Input!$C$12))</f>
        <v/>
      </c>
      <c r="D184" s="48" t="str">
        <f>IF(A184&gt;=$B$4,"",(-PPMT(Input!$H$16/12,$B$4-B185,$B$4,$F$4)))</f>
        <v/>
      </c>
      <c r="E184" s="48" t="str">
        <f>IF(A184&gt;=$B$4,"",(-IPMT(Input!$H$16/12,$B$4-B185,$B$4,$F$4)))</f>
        <v/>
      </c>
      <c r="F184" s="47" t="str">
        <f t="shared" si="7"/>
        <v/>
      </c>
    </row>
    <row r="185" spans="1:6" x14ac:dyDescent="0.2">
      <c r="A185" s="44">
        <v>181</v>
      </c>
      <c r="B185" s="44" t="str">
        <f t="shared" si="6"/>
        <v/>
      </c>
      <c r="C185" s="47" t="str">
        <f>IF(A185&gt;$B$4,"",(Input!$C$12))</f>
        <v/>
      </c>
      <c r="D185" s="48" t="str">
        <f>IF(A185&gt;=$B$4,"",(-PPMT(Input!$H$16/12,$B$4-B186,$B$4,$F$4)))</f>
        <v/>
      </c>
      <c r="E185" s="48" t="str">
        <f>IF(A185&gt;=$B$4,"",(-IPMT(Input!$H$16/12,$B$4-B186,$B$4,$F$4)))</f>
        <v/>
      </c>
      <c r="F185" s="47" t="str">
        <f t="shared" si="7"/>
        <v/>
      </c>
    </row>
    <row r="186" spans="1:6" x14ac:dyDescent="0.2">
      <c r="A186" s="44">
        <v>182</v>
      </c>
      <c r="B186" s="44" t="str">
        <f t="shared" si="6"/>
        <v/>
      </c>
      <c r="C186" s="47" t="str">
        <f>IF(A186&gt;$B$4,"",(Input!$C$12))</f>
        <v/>
      </c>
      <c r="D186" s="48" t="str">
        <f>IF(A186&gt;=$B$4,"",(-PPMT(Input!$H$16/12,$B$4-B187,$B$4,$F$4)))</f>
        <v/>
      </c>
      <c r="E186" s="48" t="str">
        <f>IF(A186&gt;=$B$4,"",(-IPMT(Input!$H$16/12,$B$4-B187,$B$4,$F$4)))</f>
        <v/>
      </c>
      <c r="F186" s="47" t="str">
        <f t="shared" si="7"/>
        <v/>
      </c>
    </row>
    <row r="187" spans="1:6" x14ac:dyDescent="0.2">
      <c r="A187" s="44">
        <v>183</v>
      </c>
      <c r="B187" s="44" t="str">
        <f t="shared" si="6"/>
        <v/>
      </c>
      <c r="C187" s="47" t="str">
        <f>IF(A187&gt;$B$4,"",(Input!$C$12))</f>
        <v/>
      </c>
      <c r="D187" s="48" t="str">
        <f>IF(A187&gt;=$B$4,"",(-PPMT(Input!$H$16/12,$B$4-B188,$B$4,$F$4)))</f>
        <v/>
      </c>
      <c r="E187" s="48" t="str">
        <f>IF(A187&gt;=$B$4,"",(-IPMT(Input!$H$16/12,$B$4-B188,$B$4,$F$4)))</f>
        <v/>
      </c>
      <c r="F187" s="47" t="str">
        <f t="shared" si="7"/>
        <v/>
      </c>
    </row>
    <row r="188" spans="1:6" x14ac:dyDescent="0.2">
      <c r="A188" s="44">
        <v>184</v>
      </c>
      <c r="B188" s="44" t="str">
        <f t="shared" si="6"/>
        <v/>
      </c>
      <c r="C188" s="47" t="str">
        <f>IF(A188&gt;$B$4,"",(Input!$C$12))</f>
        <v/>
      </c>
      <c r="D188" s="48" t="str">
        <f>IF(A188&gt;=$B$4,"",(-PPMT(Input!$H$16/12,$B$4-B189,$B$4,$F$4)))</f>
        <v/>
      </c>
      <c r="E188" s="48" t="str">
        <f>IF(A188&gt;=$B$4,"",(-IPMT(Input!$H$16/12,$B$4-B189,$B$4,$F$4)))</f>
        <v/>
      </c>
      <c r="F188" s="47" t="str">
        <f t="shared" si="7"/>
        <v/>
      </c>
    </row>
    <row r="189" spans="1:6" x14ac:dyDescent="0.2">
      <c r="A189" s="44">
        <v>185</v>
      </c>
      <c r="B189" s="44" t="str">
        <f t="shared" si="6"/>
        <v/>
      </c>
      <c r="C189" s="47" t="str">
        <f>IF(A189&gt;$B$4,"",(Input!$C$12))</f>
        <v/>
      </c>
      <c r="D189" s="48" t="str">
        <f>IF(A189&gt;=$B$4,"",(-PPMT(Input!$H$16/12,$B$4-B190,$B$4,$F$4)))</f>
        <v/>
      </c>
      <c r="E189" s="48" t="str">
        <f>IF(A189&gt;=$B$4,"",(-IPMT(Input!$H$16/12,$B$4-B190,$B$4,$F$4)))</f>
        <v/>
      </c>
      <c r="F189" s="47" t="str">
        <f t="shared" si="7"/>
        <v/>
      </c>
    </row>
    <row r="190" spans="1:6" x14ac:dyDescent="0.2">
      <c r="A190" s="44">
        <v>186</v>
      </c>
      <c r="B190" s="44" t="str">
        <f t="shared" ref="B190:B253" si="8">IF(A190&gt;$B$4,"",(B189-1))</f>
        <v/>
      </c>
      <c r="C190" s="47" t="str">
        <f>IF(A190&gt;$B$4,"",(Input!$C$12))</f>
        <v/>
      </c>
      <c r="D190" s="48" t="str">
        <f>IF(A190&gt;=$B$4,"",(-PPMT(Input!$H$16/12,$B$4-B191,$B$4,$F$4)))</f>
        <v/>
      </c>
      <c r="E190" s="48" t="str">
        <f>IF(A190&gt;=$B$4,"",(-IPMT(Input!$H$16/12,$B$4-B191,$B$4,$F$4)))</f>
        <v/>
      </c>
      <c r="F190" s="47" t="str">
        <f t="shared" ref="F190:F253" si="9">IF(A190&gt;$B$4,"",(F189-D189))</f>
        <v/>
      </c>
    </row>
    <row r="191" spans="1:6" x14ac:dyDescent="0.2">
      <c r="A191" s="44">
        <v>187</v>
      </c>
      <c r="B191" s="44" t="str">
        <f t="shared" si="8"/>
        <v/>
      </c>
      <c r="C191" s="47" t="str">
        <f>IF(A191&gt;$B$4,"",(Input!$C$12))</f>
        <v/>
      </c>
      <c r="D191" s="48" t="str">
        <f>IF(A191&gt;=$B$4,"",(-PPMT(Input!$H$16/12,$B$4-B192,$B$4,$F$4)))</f>
        <v/>
      </c>
      <c r="E191" s="48" t="str">
        <f>IF(A191&gt;=$B$4,"",(-IPMT(Input!$H$16/12,$B$4-B192,$B$4,$F$4)))</f>
        <v/>
      </c>
      <c r="F191" s="47" t="str">
        <f t="shared" si="9"/>
        <v/>
      </c>
    </row>
    <row r="192" spans="1:6" x14ac:dyDescent="0.2">
      <c r="A192" s="44">
        <v>188</v>
      </c>
      <c r="B192" s="44" t="str">
        <f t="shared" si="8"/>
        <v/>
      </c>
      <c r="C192" s="47" t="str">
        <f>IF(A192&gt;$B$4,"",(Input!$C$12))</f>
        <v/>
      </c>
      <c r="D192" s="48" t="str">
        <f>IF(A192&gt;=$B$4,"",(-PPMT(Input!$H$16/12,$B$4-B193,$B$4,$F$4)))</f>
        <v/>
      </c>
      <c r="E192" s="48" t="str">
        <f>IF(A192&gt;=$B$4,"",(-IPMT(Input!$H$16/12,$B$4-B193,$B$4,$F$4)))</f>
        <v/>
      </c>
      <c r="F192" s="47" t="str">
        <f t="shared" si="9"/>
        <v/>
      </c>
    </row>
    <row r="193" spans="1:6" x14ac:dyDescent="0.2">
      <c r="A193" s="44">
        <v>189</v>
      </c>
      <c r="B193" s="44" t="str">
        <f t="shared" si="8"/>
        <v/>
      </c>
      <c r="C193" s="47" t="str">
        <f>IF(A193&gt;$B$4,"",(Input!$C$12))</f>
        <v/>
      </c>
      <c r="D193" s="48" t="str">
        <f>IF(A193&gt;=$B$4,"",(-PPMT(Input!$H$16/12,$B$4-B194,$B$4,$F$4)))</f>
        <v/>
      </c>
      <c r="E193" s="48" t="str">
        <f>IF(A193&gt;=$B$4,"",(-IPMT(Input!$H$16/12,$B$4-B194,$B$4,$F$4)))</f>
        <v/>
      </c>
      <c r="F193" s="47" t="str">
        <f t="shared" si="9"/>
        <v/>
      </c>
    </row>
    <row r="194" spans="1:6" x14ac:dyDescent="0.2">
      <c r="A194" s="44">
        <v>190</v>
      </c>
      <c r="B194" s="44" t="str">
        <f t="shared" si="8"/>
        <v/>
      </c>
      <c r="C194" s="47" t="str">
        <f>IF(A194&gt;$B$4,"",(Input!$C$12))</f>
        <v/>
      </c>
      <c r="D194" s="48" t="str">
        <f>IF(A194&gt;=$B$4,"",(-PPMT(Input!$H$16/12,$B$4-B195,$B$4,$F$4)))</f>
        <v/>
      </c>
      <c r="E194" s="48" t="str">
        <f>IF(A194&gt;=$B$4,"",(-IPMT(Input!$H$16/12,$B$4-B195,$B$4,$F$4)))</f>
        <v/>
      </c>
      <c r="F194" s="47" t="str">
        <f t="shared" si="9"/>
        <v/>
      </c>
    </row>
    <row r="195" spans="1:6" x14ac:dyDescent="0.2">
      <c r="A195" s="44">
        <v>191</v>
      </c>
      <c r="B195" s="44" t="str">
        <f t="shared" si="8"/>
        <v/>
      </c>
      <c r="C195" s="47" t="str">
        <f>IF(A195&gt;$B$4,"",(Input!$C$12))</f>
        <v/>
      </c>
      <c r="D195" s="48" t="str">
        <f>IF(A195&gt;=$B$4,"",(-PPMT(Input!$H$16/12,$B$4-B196,$B$4,$F$4)))</f>
        <v/>
      </c>
      <c r="E195" s="48" t="str">
        <f>IF(A195&gt;=$B$4,"",(-IPMT(Input!$H$16/12,$B$4-B196,$B$4,$F$4)))</f>
        <v/>
      </c>
      <c r="F195" s="47" t="str">
        <f t="shared" si="9"/>
        <v/>
      </c>
    </row>
    <row r="196" spans="1:6" x14ac:dyDescent="0.2">
      <c r="A196" s="44">
        <v>192</v>
      </c>
      <c r="B196" s="44" t="str">
        <f t="shared" si="8"/>
        <v/>
      </c>
      <c r="C196" s="47" t="str">
        <f>IF(A196&gt;$B$4,"",(Input!$C$12))</f>
        <v/>
      </c>
      <c r="D196" s="48" t="str">
        <f>IF(A196&gt;=$B$4,"",(-PPMT(Input!$H$16/12,$B$4-B197,$B$4,$F$4)))</f>
        <v/>
      </c>
      <c r="E196" s="48" t="str">
        <f>IF(A196&gt;=$B$4,"",(-IPMT(Input!$H$16/12,$B$4-B197,$B$4,$F$4)))</f>
        <v/>
      </c>
      <c r="F196" s="47" t="str">
        <f t="shared" si="9"/>
        <v/>
      </c>
    </row>
    <row r="197" spans="1:6" x14ac:dyDescent="0.2">
      <c r="A197" s="44">
        <v>193</v>
      </c>
      <c r="B197" s="44" t="str">
        <f t="shared" si="8"/>
        <v/>
      </c>
      <c r="C197" s="47" t="str">
        <f>IF(A197&gt;$B$4,"",(Input!$C$12))</f>
        <v/>
      </c>
      <c r="D197" s="48" t="str">
        <f>IF(A197&gt;=$B$4,"",(-PPMT(Input!$H$16/12,$B$4-B198,$B$4,$F$4)))</f>
        <v/>
      </c>
      <c r="E197" s="48" t="str">
        <f>IF(A197&gt;=$B$4,"",(-IPMT(Input!$H$16/12,$B$4-B198,$B$4,$F$4)))</f>
        <v/>
      </c>
      <c r="F197" s="47" t="str">
        <f t="shared" si="9"/>
        <v/>
      </c>
    </row>
    <row r="198" spans="1:6" x14ac:dyDescent="0.2">
      <c r="A198" s="44">
        <v>194</v>
      </c>
      <c r="B198" s="44" t="str">
        <f t="shared" si="8"/>
        <v/>
      </c>
      <c r="C198" s="47" t="str">
        <f>IF(A198&gt;$B$4,"",(Input!$C$12))</f>
        <v/>
      </c>
      <c r="D198" s="48" t="str">
        <f>IF(A198&gt;=$B$4,"",(-PPMT(Input!$H$16/12,$B$4-B199,$B$4,$F$4)))</f>
        <v/>
      </c>
      <c r="E198" s="48" t="str">
        <f>IF(A198&gt;=$B$4,"",(-IPMT(Input!$H$16/12,$B$4-B199,$B$4,$F$4)))</f>
        <v/>
      </c>
      <c r="F198" s="47" t="str">
        <f t="shared" si="9"/>
        <v/>
      </c>
    </row>
    <row r="199" spans="1:6" x14ac:dyDescent="0.2">
      <c r="A199" s="44">
        <v>195</v>
      </c>
      <c r="B199" s="44" t="str">
        <f t="shared" si="8"/>
        <v/>
      </c>
      <c r="C199" s="47" t="str">
        <f>IF(A199&gt;$B$4,"",(Input!$C$12))</f>
        <v/>
      </c>
      <c r="D199" s="48" t="str">
        <f>IF(A199&gt;=$B$4,"",(-PPMT(Input!$H$16/12,$B$4-B200,$B$4,$F$4)))</f>
        <v/>
      </c>
      <c r="E199" s="48" t="str">
        <f>IF(A199&gt;=$B$4,"",(-IPMT(Input!$H$16/12,$B$4-B200,$B$4,$F$4)))</f>
        <v/>
      </c>
      <c r="F199" s="47" t="str">
        <f t="shared" si="9"/>
        <v/>
      </c>
    </row>
    <row r="200" spans="1:6" x14ac:dyDescent="0.2">
      <c r="A200" s="44">
        <v>196</v>
      </c>
      <c r="B200" s="44" t="str">
        <f t="shared" si="8"/>
        <v/>
      </c>
      <c r="C200" s="47" t="str">
        <f>IF(A200&gt;$B$4,"",(Input!$C$12))</f>
        <v/>
      </c>
      <c r="D200" s="48" t="str">
        <f>IF(A200&gt;=$B$4,"",(-PPMT(Input!$H$16/12,$B$4-B201,$B$4,$F$4)))</f>
        <v/>
      </c>
      <c r="E200" s="48" t="str">
        <f>IF(A200&gt;=$B$4,"",(-IPMT(Input!$H$16/12,$B$4-B201,$B$4,$F$4)))</f>
        <v/>
      </c>
      <c r="F200" s="47" t="str">
        <f t="shared" si="9"/>
        <v/>
      </c>
    </row>
    <row r="201" spans="1:6" x14ac:dyDescent="0.2">
      <c r="A201" s="44">
        <v>197</v>
      </c>
      <c r="B201" s="44" t="str">
        <f t="shared" si="8"/>
        <v/>
      </c>
      <c r="C201" s="47" t="str">
        <f>IF(A201&gt;$B$4,"",(Input!$C$12))</f>
        <v/>
      </c>
      <c r="D201" s="48" t="str">
        <f>IF(A201&gt;=$B$4,"",(-PPMT(Input!$H$16/12,$B$4-B202,$B$4,$F$4)))</f>
        <v/>
      </c>
      <c r="E201" s="48" t="str">
        <f>IF(A201&gt;=$B$4,"",(-IPMT(Input!$H$16/12,$B$4-B202,$B$4,$F$4)))</f>
        <v/>
      </c>
      <c r="F201" s="47" t="str">
        <f t="shared" si="9"/>
        <v/>
      </c>
    </row>
    <row r="202" spans="1:6" x14ac:dyDescent="0.2">
      <c r="A202" s="44">
        <v>198</v>
      </c>
      <c r="B202" s="44" t="str">
        <f t="shared" si="8"/>
        <v/>
      </c>
      <c r="C202" s="47" t="str">
        <f>IF(A202&gt;$B$4,"",(Input!$C$12))</f>
        <v/>
      </c>
      <c r="D202" s="48" t="str">
        <f>IF(A202&gt;=$B$4,"",(-PPMT(Input!$H$16/12,$B$4-B203,$B$4,$F$4)))</f>
        <v/>
      </c>
      <c r="E202" s="48" t="str">
        <f>IF(A202&gt;=$B$4,"",(-IPMT(Input!$H$16/12,$B$4-B203,$B$4,$F$4)))</f>
        <v/>
      </c>
      <c r="F202" s="47" t="str">
        <f t="shared" si="9"/>
        <v/>
      </c>
    </row>
    <row r="203" spans="1:6" x14ac:dyDescent="0.2">
      <c r="A203" s="44">
        <v>199</v>
      </c>
      <c r="B203" s="44" t="str">
        <f t="shared" si="8"/>
        <v/>
      </c>
      <c r="C203" s="47" t="str">
        <f>IF(A203&gt;$B$4,"",(Input!$C$12))</f>
        <v/>
      </c>
      <c r="D203" s="48" t="str">
        <f>IF(A203&gt;=$B$4,"",(-PPMT(Input!$H$16/12,$B$4-B204,$B$4,$F$4)))</f>
        <v/>
      </c>
      <c r="E203" s="48" t="str">
        <f>IF(A203&gt;=$B$4,"",(-IPMT(Input!$H$16/12,$B$4-B204,$B$4,$F$4)))</f>
        <v/>
      </c>
      <c r="F203" s="47" t="str">
        <f t="shared" si="9"/>
        <v/>
      </c>
    </row>
    <row r="204" spans="1:6" x14ac:dyDescent="0.2">
      <c r="A204" s="44">
        <v>200</v>
      </c>
      <c r="B204" s="44" t="str">
        <f t="shared" si="8"/>
        <v/>
      </c>
      <c r="C204" s="47" t="str">
        <f>IF(A204&gt;$B$4,"",(Input!$C$12))</f>
        <v/>
      </c>
      <c r="D204" s="48" t="str">
        <f>IF(A204&gt;=$B$4,"",(-PPMT(Input!$H$16/12,$B$4-B205,$B$4,$F$4)))</f>
        <v/>
      </c>
      <c r="E204" s="48" t="str">
        <f>IF(A204&gt;=$B$4,"",(-IPMT(Input!$H$16/12,$B$4-B205,$B$4,$F$4)))</f>
        <v/>
      </c>
      <c r="F204" s="47" t="str">
        <f t="shared" si="9"/>
        <v/>
      </c>
    </row>
    <row r="205" spans="1:6" x14ac:dyDescent="0.2">
      <c r="A205" s="44">
        <v>201</v>
      </c>
      <c r="B205" s="44" t="str">
        <f t="shared" si="8"/>
        <v/>
      </c>
      <c r="C205" s="47" t="str">
        <f>IF(A205&gt;$B$4,"",(Input!$C$12))</f>
        <v/>
      </c>
      <c r="D205" s="48" t="str">
        <f>IF(A205&gt;=$B$4,"",(-PPMT(Input!$H$16/12,$B$4-B206,$B$4,$F$4)))</f>
        <v/>
      </c>
      <c r="E205" s="48" t="str">
        <f>IF(A205&gt;=$B$4,"",(-IPMT(Input!$H$16/12,$B$4-B206,$B$4,$F$4)))</f>
        <v/>
      </c>
      <c r="F205" s="47" t="str">
        <f t="shared" si="9"/>
        <v/>
      </c>
    </row>
    <row r="206" spans="1:6" x14ac:dyDescent="0.2">
      <c r="A206" s="44">
        <v>202</v>
      </c>
      <c r="B206" s="44" t="str">
        <f t="shared" si="8"/>
        <v/>
      </c>
      <c r="C206" s="47" t="str">
        <f>IF(A206&gt;$B$4,"",(Input!$C$12))</f>
        <v/>
      </c>
      <c r="D206" s="48" t="str">
        <f>IF(A206&gt;=$B$4,"",(-PPMT(Input!$H$16/12,$B$4-B207,$B$4,$F$4)))</f>
        <v/>
      </c>
      <c r="E206" s="48" t="str">
        <f>IF(A206&gt;=$B$4,"",(-IPMT(Input!$H$16/12,$B$4-B207,$B$4,$F$4)))</f>
        <v/>
      </c>
      <c r="F206" s="47" t="str">
        <f t="shared" si="9"/>
        <v/>
      </c>
    </row>
    <row r="207" spans="1:6" x14ac:dyDescent="0.2">
      <c r="A207" s="44">
        <v>203</v>
      </c>
      <c r="B207" s="44" t="str">
        <f t="shared" si="8"/>
        <v/>
      </c>
      <c r="C207" s="47" t="str">
        <f>IF(A207&gt;$B$4,"",(Input!$C$12))</f>
        <v/>
      </c>
      <c r="D207" s="48" t="str">
        <f>IF(A207&gt;=$B$4,"",(-PPMT(Input!$H$16/12,$B$4-B208,$B$4,$F$4)))</f>
        <v/>
      </c>
      <c r="E207" s="48" t="str">
        <f>IF(A207&gt;=$B$4,"",(-IPMT(Input!$H$16/12,$B$4-B208,$B$4,$F$4)))</f>
        <v/>
      </c>
      <c r="F207" s="47" t="str">
        <f t="shared" si="9"/>
        <v/>
      </c>
    </row>
    <row r="208" spans="1:6" x14ac:dyDescent="0.2">
      <c r="A208" s="44">
        <v>204</v>
      </c>
      <c r="B208" s="44" t="str">
        <f t="shared" si="8"/>
        <v/>
      </c>
      <c r="C208" s="47" t="str">
        <f>IF(A208&gt;$B$4,"",(Input!$C$12))</f>
        <v/>
      </c>
      <c r="D208" s="48" t="str">
        <f>IF(A208&gt;=$B$4,"",(-PPMT(Input!$H$16/12,$B$4-B209,$B$4,$F$4)))</f>
        <v/>
      </c>
      <c r="E208" s="48" t="str">
        <f>IF(A208&gt;=$B$4,"",(-IPMT(Input!$H$16/12,$B$4-B209,$B$4,$F$4)))</f>
        <v/>
      </c>
      <c r="F208" s="47" t="str">
        <f t="shared" si="9"/>
        <v/>
      </c>
    </row>
    <row r="209" spans="1:6" x14ac:dyDescent="0.2">
      <c r="A209" s="44">
        <v>205</v>
      </c>
      <c r="B209" s="44" t="str">
        <f t="shared" si="8"/>
        <v/>
      </c>
      <c r="C209" s="47" t="str">
        <f>IF(A209&gt;$B$4,"",(Input!$C$12))</f>
        <v/>
      </c>
      <c r="D209" s="48" t="str">
        <f>IF(A209&gt;=$B$4,"",(-PPMT(Input!$H$16/12,$B$4-B210,$B$4,$F$4)))</f>
        <v/>
      </c>
      <c r="E209" s="48" t="str">
        <f>IF(A209&gt;=$B$4,"",(-IPMT(Input!$H$16/12,$B$4-B210,$B$4,$F$4)))</f>
        <v/>
      </c>
      <c r="F209" s="47" t="str">
        <f t="shared" si="9"/>
        <v/>
      </c>
    </row>
    <row r="210" spans="1:6" x14ac:dyDescent="0.2">
      <c r="A210" s="44">
        <v>206</v>
      </c>
      <c r="B210" s="44" t="str">
        <f t="shared" si="8"/>
        <v/>
      </c>
      <c r="C210" s="47" t="str">
        <f>IF(A210&gt;$B$4,"",(Input!$C$12))</f>
        <v/>
      </c>
      <c r="D210" s="48" t="str">
        <f>IF(A210&gt;=$B$4,"",(-PPMT(Input!$H$16/12,$B$4-B211,$B$4,$F$4)))</f>
        <v/>
      </c>
      <c r="E210" s="48" t="str">
        <f>IF(A210&gt;=$B$4,"",(-IPMT(Input!$H$16/12,$B$4-B211,$B$4,$F$4)))</f>
        <v/>
      </c>
      <c r="F210" s="47" t="str">
        <f t="shared" si="9"/>
        <v/>
      </c>
    </row>
    <row r="211" spans="1:6" x14ac:dyDescent="0.2">
      <c r="A211" s="44">
        <v>207</v>
      </c>
      <c r="B211" s="44" t="str">
        <f t="shared" si="8"/>
        <v/>
      </c>
      <c r="C211" s="47" t="str">
        <f>IF(A211&gt;$B$4,"",(Input!$C$12))</f>
        <v/>
      </c>
      <c r="D211" s="48" t="str">
        <f>IF(A211&gt;=$B$4,"",(-PPMT(Input!$H$16/12,$B$4-B212,$B$4,$F$4)))</f>
        <v/>
      </c>
      <c r="E211" s="48" t="str">
        <f>IF(A211&gt;=$B$4,"",(-IPMT(Input!$H$16/12,$B$4-B212,$B$4,$F$4)))</f>
        <v/>
      </c>
      <c r="F211" s="47" t="str">
        <f t="shared" si="9"/>
        <v/>
      </c>
    </row>
    <row r="212" spans="1:6" x14ac:dyDescent="0.2">
      <c r="A212" s="44">
        <v>208</v>
      </c>
      <c r="B212" s="44" t="str">
        <f t="shared" si="8"/>
        <v/>
      </c>
      <c r="C212" s="47" t="str">
        <f>IF(A212&gt;$B$4,"",(Input!$C$12))</f>
        <v/>
      </c>
      <c r="D212" s="48" t="str">
        <f>IF(A212&gt;=$B$4,"",(-PPMT(Input!$H$16/12,$B$4-B213,$B$4,$F$4)))</f>
        <v/>
      </c>
      <c r="E212" s="48" t="str">
        <f>IF(A212&gt;=$B$4,"",(-IPMT(Input!$H$16/12,$B$4-B213,$B$4,$F$4)))</f>
        <v/>
      </c>
      <c r="F212" s="47" t="str">
        <f t="shared" si="9"/>
        <v/>
      </c>
    </row>
    <row r="213" spans="1:6" x14ac:dyDescent="0.2">
      <c r="A213" s="44">
        <v>209</v>
      </c>
      <c r="B213" s="44" t="str">
        <f t="shared" si="8"/>
        <v/>
      </c>
      <c r="C213" s="47" t="str">
        <f>IF(A213&gt;$B$4,"",(Input!$C$12))</f>
        <v/>
      </c>
      <c r="D213" s="48" t="str">
        <f>IF(A213&gt;=$B$4,"",(-PPMT(Input!$H$16/12,$B$4-B214,$B$4,$F$4)))</f>
        <v/>
      </c>
      <c r="E213" s="48" t="str">
        <f>IF(A213&gt;=$B$4,"",(-IPMT(Input!$H$16/12,$B$4-B214,$B$4,$F$4)))</f>
        <v/>
      </c>
      <c r="F213" s="47" t="str">
        <f t="shared" si="9"/>
        <v/>
      </c>
    </row>
    <row r="214" spans="1:6" x14ac:dyDescent="0.2">
      <c r="A214" s="44">
        <v>210</v>
      </c>
      <c r="B214" s="44" t="str">
        <f t="shared" si="8"/>
        <v/>
      </c>
      <c r="C214" s="47" t="str">
        <f>IF(A214&gt;$B$4,"",(Input!$C$12))</f>
        <v/>
      </c>
      <c r="D214" s="48" t="str">
        <f>IF(A214&gt;=$B$4,"",(-PPMT(Input!$H$16/12,$B$4-B215,$B$4,$F$4)))</f>
        <v/>
      </c>
      <c r="E214" s="48" t="str">
        <f>IF(A214&gt;=$B$4,"",(-IPMT(Input!$H$16/12,$B$4-B215,$B$4,$F$4)))</f>
        <v/>
      </c>
      <c r="F214" s="47" t="str">
        <f t="shared" si="9"/>
        <v/>
      </c>
    </row>
    <row r="215" spans="1:6" x14ac:dyDescent="0.2">
      <c r="A215" s="44">
        <v>211</v>
      </c>
      <c r="B215" s="44" t="str">
        <f t="shared" si="8"/>
        <v/>
      </c>
      <c r="C215" s="47" t="str">
        <f>IF(A215&gt;$B$4,"",(Input!$C$12))</f>
        <v/>
      </c>
      <c r="D215" s="48" t="str">
        <f>IF(A215&gt;=$B$4,"",(-PPMT(Input!$H$16/12,$B$4-B216,$B$4,$F$4)))</f>
        <v/>
      </c>
      <c r="E215" s="48" t="str">
        <f>IF(A215&gt;=$B$4,"",(-IPMT(Input!$H$16/12,$B$4-B216,$B$4,$F$4)))</f>
        <v/>
      </c>
      <c r="F215" s="47" t="str">
        <f t="shared" si="9"/>
        <v/>
      </c>
    </row>
    <row r="216" spans="1:6" x14ac:dyDescent="0.2">
      <c r="A216" s="44">
        <v>212</v>
      </c>
      <c r="B216" s="44" t="str">
        <f t="shared" si="8"/>
        <v/>
      </c>
      <c r="C216" s="47" t="str">
        <f>IF(A216&gt;$B$4,"",(Input!$C$12))</f>
        <v/>
      </c>
      <c r="D216" s="48" t="str">
        <f>IF(A216&gt;=$B$4,"",(-PPMT(Input!$H$16/12,$B$4-B217,$B$4,$F$4)))</f>
        <v/>
      </c>
      <c r="E216" s="48" t="str">
        <f>IF(A216&gt;=$B$4,"",(-IPMT(Input!$H$16/12,$B$4-B217,$B$4,$F$4)))</f>
        <v/>
      </c>
      <c r="F216" s="47" t="str">
        <f t="shared" si="9"/>
        <v/>
      </c>
    </row>
    <row r="217" spans="1:6" x14ac:dyDescent="0.2">
      <c r="A217" s="44">
        <v>213</v>
      </c>
      <c r="B217" s="44" t="str">
        <f t="shared" si="8"/>
        <v/>
      </c>
      <c r="C217" s="47" t="str">
        <f>IF(A217&gt;$B$4,"",(Input!$C$12))</f>
        <v/>
      </c>
      <c r="D217" s="48" t="str">
        <f>IF(A217&gt;=$B$4,"",(-PPMT(Input!$H$16/12,$B$4-B218,$B$4,$F$4)))</f>
        <v/>
      </c>
      <c r="E217" s="48" t="str">
        <f>IF(A217&gt;=$B$4,"",(-IPMT(Input!$H$16/12,$B$4-B218,$B$4,$F$4)))</f>
        <v/>
      </c>
      <c r="F217" s="47" t="str">
        <f t="shared" si="9"/>
        <v/>
      </c>
    </row>
    <row r="218" spans="1:6" x14ac:dyDescent="0.2">
      <c r="A218" s="44">
        <v>214</v>
      </c>
      <c r="B218" s="44" t="str">
        <f t="shared" si="8"/>
        <v/>
      </c>
      <c r="C218" s="47" t="str">
        <f>IF(A218&gt;$B$4,"",(Input!$C$12))</f>
        <v/>
      </c>
      <c r="D218" s="48" t="str">
        <f>IF(A218&gt;=$B$4,"",(-PPMT(Input!$H$16/12,$B$4-B219,$B$4,$F$4)))</f>
        <v/>
      </c>
      <c r="E218" s="48" t="str">
        <f>IF(A218&gt;=$B$4,"",(-IPMT(Input!$H$16/12,$B$4-B219,$B$4,$F$4)))</f>
        <v/>
      </c>
      <c r="F218" s="47" t="str">
        <f t="shared" si="9"/>
        <v/>
      </c>
    </row>
    <row r="219" spans="1:6" x14ac:dyDescent="0.2">
      <c r="A219" s="44">
        <v>215</v>
      </c>
      <c r="B219" s="44" t="str">
        <f t="shared" si="8"/>
        <v/>
      </c>
      <c r="C219" s="47" t="str">
        <f>IF(A219&gt;$B$4,"",(Input!$C$12))</f>
        <v/>
      </c>
      <c r="D219" s="48" t="str">
        <f>IF(A219&gt;=$B$4,"",(-PPMT(Input!$H$16/12,$B$4-B220,$B$4,$F$4)))</f>
        <v/>
      </c>
      <c r="E219" s="48" t="str">
        <f>IF(A219&gt;=$B$4,"",(-IPMT(Input!$H$16/12,$B$4-B220,$B$4,$F$4)))</f>
        <v/>
      </c>
      <c r="F219" s="47" t="str">
        <f t="shared" si="9"/>
        <v/>
      </c>
    </row>
    <row r="220" spans="1:6" x14ac:dyDescent="0.2">
      <c r="A220" s="44">
        <v>216</v>
      </c>
      <c r="B220" s="44" t="str">
        <f t="shared" si="8"/>
        <v/>
      </c>
      <c r="C220" s="47" t="str">
        <f>IF(A220&gt;$B$4,"",(Input!$C$12))</f>
        <v/>
      </c>
      <c r="D220" s="48" t="str">
        <f>IF(A220&gt;=$B$4,"",(-PPMT(Input!$H$16/12,$B$4-B221,$B$4,$F$4)))</f>
        <v/>
      </c>
      <c r="E220" s="48" t="str">
        <f>IF(A220&gt;=$B$4,"",(-IPMT(Input!$H$16/12,$B$4-B221,$B$4,$F$4)))</f>
        <v/>
      </c>
      <c r="F220" s="47" t="str">
        <f t="shared" si="9"/>
        <v/>
      </c>
    </row>
    <row r="221" spans="1:6" x14ac:dyDescent="0.2">
      <c r="A221" s="44">
        <v>217</v>
      </c>
      <c r="B221" s="44" t="str">
        <f t="shared" si="8"/>
        <v/>
      </c>
      <c r="C221" s="47" t="str">
        <f>IF(A221&gt;$B$4,"",(Input!$C$12))</f>
        <v/>
      </c>
      <c r="D221" s="48" t="str">
        <f>IF(A221&gt;=$B$4,"",(-PPMT(Input!$H$16/12,$B$4-B222,$B$4,$F$4)))</f>
        <v/>
      </c>
      <c r="E221" s="48" t="str">
        <f>IF(A221&gt;=$B$4,"",(-IPMT(Input!$H$16/12,$B$4-B222,$B$4,$F$4)))</f>
        <v/>
      </c>
      <c r="F221" s="47" t="str">
        <f t="shared" si="9"/>
        <v/>
      </c>
    </row>
    <row r="222" spans="1:6" x14ac:dyDescent="0.2">
      <c r="A222" s="44">
        <v>218</v>
      </c>
      <c r="B222" s="44" t="str">
        <f t="shared" si="8"/>
        <v/>
      </c>
      <c r="C222" s="47" t="str">
        <f>IF(A222&gt;$B$4,"",(Input!$C$12))</f>
        <v/>
      </c>
      <c r="D222" s="48" t="str">
        <f>IF(A222&gt;=$B$4,"",(-PPMT(Input!$H$16/12,$B$4-B223,$B$4,$F$4)))</f>
        <v/>
      </c>
      <c r="E222" s="48" t="str">
        <f>IF(A222&gt;=$B$4,"",(-IPMT(Input!$H$16/12,$B$4-B223,$B$4,$F$4)))</f>
        <v/>
      </c>
      <c r="F222" s="47" t="str">
        <f t="shared" si="9"/>
        <v/>
      </c>
    </row>
    <row r="223" spans="1:6" x14ac:dyDescent="0.2">
      <c r="A223" s="44">
        <v>219</v>
      </c>
      <c r="B223" s="44" t="str">
        <f t="shared" si="8"/>
        <v/>
      </c>
      <c r="C223" s="47" t="str">
        <f>IF(A223&gt;$B$4,"",(Input!$C$12))</f>
        <v/>
      </c>
      <c r="D223" s="48" t="str">
        <f>IF(A223&gt;=$B$4,"",(-PPMT(Input!$H$16/12,$B$4-B224,$B$4,$F$4)))</f>
        <v/>
      </c>
      <c r="E223" s="48" t="str">
        <f>IF(A223&gt;=$B$4,"",(-IPMT(Input!$H$16/12,$B$4-B224,$B$4,$F$4)))</f>
        <v/>
      </c>
      <c r="F223" s="47" t="str">
        <f t="shared" si="9"/>
        <v/>
      </c>
    </row>
    <row r="224" spans="1:6" x14ac:dyDescent="0.2">
      <c r="A224" s="44">
        <v>220</v>
      </c>
      <c r="B224" s="44" t="str">
        <f t="shared" si="8"/>
        <v/>
      </c>
      <c r="C224" s="47" t="str">
        <f>IF(A224&gt;$B$4,"",(Input!$C$12))</f>
        <v/>
      </c>
      <c r="D224" s="48" t="str">
        <f>IF(A224&gt;=$B$4,"",(-PPMT(Input!$H$16/12,$B$4-B225,$B$4,$F$4)))</f>
        <v/>
      </c>
      <c r="E224" s="48" t="str">
        <f>IF(A224&gt;=$B$4,"",(-IPMT(Input!$H$16/12,$B$4-B225,$B$4,$F$4)))</f>
        <v/>
      </c>
      <c r="F224" s="47" t="str">
        <f t="shared" si="9"/>
        <v/>
      </c>
    </row>
    <row r="225" spans="1:6" x14ac:dyDescent="0.2">
      <c r="A225" s="44">
        <v>221</v>
      </c>
      <c r="B225" s="44" t="str">
        <f t="shared" si="8"/>
        <v/>
      </c>
      <c r="C225" s="47" t="str">
        <f>IF(A225&gt;$B$4,"",(Input!$C$12))</f>
        <v/>
      </c>
      <c r="D225" s="48" t="str">
        <f>IF(A225&gt;=$B$4,"",(-PPMT(Input!$H$16/12,$B$4-B226,$B$4,$F$4)))</f>
        <v/>
      </c>
      <c r="E225" s="48" t="str">
        <f>IF(A225&gt;=$B$4,"",(-IPMT(Input!$H$16/12,$B$4-B226,$B$4,$F$4)))</f>
        <v/>
      </c>
      <c r="F225" s="47" t="str">
        <f t="shared" si="9"/>
        <v/>
      </c>
    </row>
    <row r="226" spans="1:6" x14ac:dyDescent="0.2">
      <c r="A226" s="44">
        <v>222</v>
      </c>
      <c r="B226" s="44" t="str">
        <f t="shared" si="8"/>
        <v/>
      </c>
      <c r="C226" s="47" t="str">
        <f>IF(A226&gt;$B$4,"",(Input!$C$12))</f>
        <v/>
      </c>
      <c r="D226" s="48" t="str">
        <f>IF(A226&gt;=$B$4,"",(-PPMT(Input!$H$16/12,$B$4-B227,$B$4,$F$4)))</f>
        <v/>
      </c>
      <c r="E226" s="48" t="str">
        <f>IF(A226&gt;=$B$4,"",(-IPMT(Input!$H$16/12,$B$4-B227,$B$4,$F$4)))</f>
        <v/>
      </c>
      <c r="F226" s="47" t="str">
        <f t="shared" si="9"/>
        <v/>
      </c>
    </row>
    <row r="227" spans="1:6" x14ac:dyDescent="0.2">
      <c r="A227" s="44">
        <v>223</v>
      </c>
      <c r="B227" s="44" t="str">
        <f t="shared" si="8"/>
        <v/>
      </c>
      <c r="C227" s="47" t="str">
        <f>IF(A227&gt;$B$4,"",(Input!$C$12))</f>
        <v/>
      </c>
      <c r="D227" s="48" t="str">
        <f>IF(A227&gt;=$B$4,"",(-PPMT(Input!$H$16/12,$B$4-B228,$B$4,$F$4)))</f>
        <v/>
      </c>
      <c r="E227" s="48" t="str">
        <f>IF(A227&gt;=$B$4,"",(-IPMT(Input!$H$16/12,$B$4-B228,$B$4,$F$4)))</f>
        <v/>
      </c>
      <c r="F227" s="47" t="str">
        <f t="shared" si="9"/>
        <v/>
      </c>
    </row>
    <row r="228" spans="1:6" x14ac:dyDescent="0.2">
      <c r="A228" s="44">
        <v>224</v>
      </c>
      <c r="B228" s="44" t="str">
        <f t="shared" si="8"/>
        <v/>
      </c>
      <c r="C228" s="47" t="str">
        <f>IF(A228&gt;$B$4,"",(Input!$C$12))</f>
        <v/>
      </c>
      <c r="D228" s="48" t="str">
        <f>IF(A228&gt;=$B$4,"",(-PPMT(Input!$H$16/12,$B$4-B229,$B$4,$F$4)))</f>
        <v/>
      </c>
      <c r="E228" s="48" t="str">
        <f>IF(A228&gt;=$B$4,"",(-IPMT(Input!$H$16/12,$B$4-B229,$B$4,$F$4)))</f>
        <v/>
      </c>
      <c r="F228" s="47" t="str">
        <f t="shared" si="9"/>
        <v/>
      </c>
    </row>
    <row r="229" spans="1:6" x14ac:dyDescent="0.2">
      <c r="A229" s="44">
        <v>225</v>
      </c>
      <c r="B229" s="44" t="str">
        <f t="shared" si="8"/>
        <v/>
      </c>
      <c r="C229" s="47" t="str">
        <f>IF(A229&gt;$B$4,"",(Input!$C$12))</f>
        <v/>
      </c>
      <c r="D229" s="48" t="str">
        <f>IF(A229&gt;=$B$4,"",(-PPMT(Input!$H$16/12,$B$4-B230,$B$4,$F$4)))</f>
        <v/>
      </c>
      <c r="E229" s="48" t="str">
        <f>IF(A229&gt;=$B$4,"",(-IPMT(Input!$H$16/12,$B$4-B230,$B$4,$F$4)))</f>
        <v/>
      </c>
      <c r="F229" s="47" t="str">
        <f t="shared" si="9"/>
        <v/>
      </c>
    </row>
    <row r="230" spans="1:6" x14ac:dyDescent="0.2">
      <c r="A230" s="44">
        <v>226</v>
      </c>
      <c r="B230" s="44" t="str">
        <f t="shared" si="8"/>
        <v/>
      </c>
      <c r="C230" s="47" t="str">
        <f>IF(A230&gt;$B$4,"",(Input!$C$12))</f>
        <v/>
      </c>
      <c r="D230" s="48" t="str">
        <f>IF(A230&gt;=$B$4,"",(-PPMT(Input!$H$16/12,$B$4-B231,$B$4,$F$4)))</f>
        <v/>
      </c>
      <c r="E230" s="48" t="str">
        <f>IF(A230&gt;=$B$4,"",(-IPMT(Input!$H$16/12,$B$4-B231,$B$4,$F$4)))</f>
        <v/>
      </c>
      <c r="F230" s="47" t="str">
        <f t="shared" si="9"/>
        <v/>
      </c>
    </row>
    <row r="231" spans="1:6" x14ac:dyDescent="0.2">
      <c r="A231" s="44">
        <v>227</v>
      </c>
      <c r="B231" s="44" t="str">
        <f t="shared" si="8"/>
        <v/>
      </c>
      <c r="C231" s="47" t="str">
        <f>IF(A231&gt;$B$4,"",(Input!$C$12))</f>
        <v/>
      </c>
      <c r="D231" s="48" t="str">
        <f>IF(A231&gt;=$B$4,"",(-PPMT(Input!$H$16/12,$B$4-B232,$B$4,$F$4)))</f>
        <v/>
      </c>
      <c r="E231" s="48" t="str">
        <f>IF(A231&gt;=$B$4,"",(-IPMT(Input!$H$16/12,$B$4-B232,$B$4,$F$4)))</f>
        <v/>
      </c>
      <c r="F231" s="47" t="str">
        <f t="shared" si="9"/>
        <v/>
      </c>
    </row>
    <row r="232" spans="1:6" x14ac:dyDescent="0.2">
      <c r="A232" s="44">
        <v>228</v>
      </c>
      <c r="B232" s="44" t="str">
        <f t="shared" si="8"/>
        <v/>
      </c>
      <c r="C232" s="47" t="str">
        <f>IF(A232&gt;$B$4,"",(Input!$C$12))</f>
        <v/>
      </c>
      <c r="D232" s="48" t="str">
        <f>IF(A232&gt;=$B$4,"",(-PPMT(Input!$H$16/12,$B$4-B233,$B$4,$F$4)))</f>
        <v/>
      </c>
      <c r="E232" s="48" t="str">
        <f>IF(A232&gt;=$B$4,"",(-IPMT(Input!$H$16/12,$B$4-B233,$B$4,$F$4)))</f>
        <v/>
      </c>
      <c r="F232" s="47" t="str">
        <f t="shared" si="9"/>
        <v/>
      </c>
    </row>
    <row r="233" spans="1:6" x14ac:dyDescent="0.2">
      <c r="A233" s="44">
        <v>229</v>
      </c>
      <c r="B233" s="44" t="str">
        <f t="shared" si="8"/>
        <v/>
      </c>
      <c r="C233" s="47" t="str">
        <f>IF(A233&gt;$B$4,"",(Input!$C$12))</f>
        <v/>
      </c>
      <c r="D233" s="48" t="str">
        <f>IF(A233&gt;=$B$4,"",(-PPMT(Input!$H$16/12,$B$4-B234,$B$4,$F$4)))</f>
        <v/>
      </c>
      <c r="E233" s="48" t="str">
        <f>IF(A233&gt;=$B$4,"",(-IPMT(Input!$H$16/12,$B$4-B234,$B$4,$F$4)))</f>
        <v/>
      </c>
      <c r="F233" s="47" t="str">
        <f t="shared" si="9"/>
        <v/>
      </c>
    </row>
    <row r="234" spans="1:6" x14ac:dyDescent="0.2">
      <c r="A234" s="44">
        <v>230</v>
      </c>
      <c r="B234" s="44" t="str">
        <f t="shared" si="8"/>
        <v/>
      </c>
      <c r="C234" s="47" t="str">
        <f>IF(A234&gt;$B$4,"",(Input!$C$12))</f>
        <v/>
      </c>
      <c r="D234" s="48" t="str">
        <f>IF(A234&gt;=$B$4,"",(-PPMT(Input!$H$16/12,$B$4-B235,$B$4,$F$4)))</f>
        <v/>
      </c>
      <c r="E234" s="48" t="str">
        <f>IF(A234&gt;=$B$4,"",(-IPMT(Input!$H$16/12,$B$4-B235,$B$4,$F$4)))</f>
        <v/>
      </c>
      <c r="F234" s="47" t="str">
        <f t="shared" si="9"/>
        <v/>
      </c>
    </row>
    <row r="235" spans="1:6" x14ac:dyDescent="0.2">
      <c r="A235" s="44">
        <v>231</v>
      </c>
      <c r="B235" s="44" t="str">
        <f t="shared" si="8"/>
        <v/>
      </c>
      <c r="C235" s="47" t="str">
        <f>IF(A235&gt;$B$4,"",(Input!$C$12))</f>
        <v/>
      </c>
      <c r="D235" s="48" t="str">
        <f>IF(A235&gt;=$B$4,"",(-PPMT(Input!$H$16/12,$B$4-B236,$B$4,$F$4)))</f>
        <v/>
      </c>
      <c r="E235" s="48" t="str">
        <f>IF(A235&gt;=$B$4,"",(-IPMT(Input!$H$16/12,$B$4-B236,$B$4,$F$4)))</f>
        <v/>
      </c>
      <c r="F235" s="47" t="str">
        <f t="shared" si="9"/>
        <v/>
      </c>
    </row>
    <row r="236" spans="1:6" x14ac:dyDescent="0.2">
      <c r="A236" s="44">
        <v>232</v>
      </c>
      <c r="B236" s="44" t="str">
        <f t="shared" si="8"/>
        <v/>
      </c>
      <c r="C236" s="47" t="str">
        <f>IF(A236&gt;$B$4,"",(Input!$C$12))</f>
        <v/>
      </c>
      <c r="D236" s="48" t="str">
        <f>IF(A236&gt;=$B$4,"",(-PPMT(Input!$H$16/12,$B$4-B237,$B$4,$F$4)))</f>
        <v/>
      </c>
      <c r="E236" s="48" t="str">
        <f>IF(A236&gt;=$B$4,"",(-IPMT(Input!$H$16/12,$B$4-B237,$B$4,$F$4)))</f>
        <v/>
      </c>
      <c r="F236" s="47" t="str">
        <f t="shared" si="9"/>
        <v/>
      </c>
    </row>
    <row r="237" spans="1:6" x14ac:dyDescent="0.2">
      <c r="A237" s="44">
        <v>233</v>
      </c>
      <c r="B237" s="44" t="str">
        <f t="shared" si="8"/>
        <v/>
      </c>
      <c r="C237" s="47" t="str">
        <f>IF(A237&gt;$B$4,"",(Input!$C$12))</f>
        <v/>
      </c>
      <c r="D237" s="48" t="str">
        <f>IF(A237&gt;=$B$4,"",(-PPMT(Input!$H$16/12,$B$4-B238,$B$4,$F$4)))</f>
        <v/>
      </c>
      <c r="E237" s="48" t="str">
        <f>IF(A237&gt;=$B$4,"",(-IPMT(Input!$H$16/12,$B$4-B238,$B$4,$F$4)))</f>
        <v/>
      </c>
      <c r="F237" s="47" t="str">
        <f t="shared" si="9"/>
        <v/>
      </c>
    </row>
    <row r="238" spans="1:6" x14ac:dyDescent="0.2">
      <c r="A238" s="44">
        <v>234</v>
      </c>
      <c r="B238" s="44" t="str">
        <f t="shared" si="8"/>
        <v/>
      </c>
      <c r="C238" s="47" t="str">
        <f>IF(A238&gt;$B$4,"",(Input!$C$12))</f>
        <v/>
      </c>
      <c r="D238" s="48" t="str">
        <f>IF(A238&gt;=$B$4,"",(-PPMT(Input!$H$16/12,$B$4-B239,$B$4,$F$4)))</f>
        <v/>
      </c>
      <c r="E238" s="48" t="str">
        <f>IF(A238&gt;=$B$4,"",(-IPMT(Input!$H$16/12,$B$4-B239,$B$4,$F$4)))</f>
        <v/>
      </c>
      <c r="F238" s="47" t="str">
        <f t="shared" si="9"/>
        <v/>
      </c>
    </row>
    <row r="239" spans="1:6" x14ac:dyDescent="0.2">
      <c r="A239" s="44">
        <v>235</v>
      </c>
      <c r="B239" s="44" t="str">
        <f t="shared" si="8"/>
        <v/>
      </c>
      <c r="C239" s="47" t="str">
        <f>IF(A239&gt;$B$4,"",(Input!$C$12))</f>
        <v/>
      </c>
      <c r="D239" s="48" t="str">
        <f>IF(A239&gt;=$B$4,"",(-PPMT(Input!$H$16/12,$B$4-B240,$B$4,$F$4)))</f>
        <v/>
      </c>
      <c r="E239" s="48" t="str">
        <f>IF(A239&gt;=$B$4,"",(-IPMT(Input!$H$16/12,$B$4-B240,$B$4,$F$4)))</f>
        <v/>
      </c>
      <c r="F239" s="47" t="str">
        <f t="shared" si="9"/>
        <v/>
      </c>
    </row>
    <row r="240" spans="1:6" x14ac:dyDescent="0.2">
      <c r="A240" s="44">
        <v>236</v>
      </c>
      <c r="B240" s="44" t="str">
        <f t="shared" si="8"/>
        <v/>
      </c>
      <c r="C240" s="47" t="str">
        <f>IF(A240&gt;$B$4,"",(Input!$C$12))</f>
        <v/>
      </c>
      <c r="D240" s="48" t="str">
        <f>IF(A240&gt;=$B$4,"",(-PPMT(Input!$H$16/12,$B$4-B241,$B$4,$F$4)))</f>
        <v/>
      </c>
      <c r="E240" s="48" t="str">
        <f>IF(A240&gt;=$B$4,"",(-IPMT(Input!$H$16/12,$B$4-B241,$B$4,$F$4)))</f>
        <v/>
      </c>
      <c r="F240" s="47" t="str">
        <f t="shared" si="9"/>
        <v/>
      </c>
    </row>
    <row r="241" spans="1:6" x14ac:dyDescent="0.2">
      <c r="A241" s="44">
        <v>237</v>
      </c>
      <c r="B241" s="44" t="str">
        <f t="shared" si="8"/>
        <v/>
      </c>
      <c r="C241" s="47" t="str">
        <f>IF(A241&gt;$B$4,"",(Input!$C$12))</f>
        <v/>
      </c>
      <c r="D241" s="48" t="str">
        <f>IF(A241&gt;=$B$4,"",(-PPMT(Input!$H$16/12,$B$4-B242,$B$4,$F$4)))</f>
        <v/>
      </c>
      <c r="E241" s="48" t="str">
        <f>IF(A241&gt;=$B$4,"",(-IPMT(Input!$H$16/12,$B$4-B242,$B$4,$F$4)))</f>
        <v/>
      </c>
      <c r="F241" s="47" t="str">
        <f t="shared" si="9"/>
        <v/>
      </c>
    </row>
    <row r="242" spans="1:6" x14ac:dyDescent="0.2">
      <c r="A242" s="44">
        <v>238</v>
      </c>
      <c r="B242" s="44" t="str">
        <f t="shared" si="8"/>
        <v/>
      </c>
      <c r="C242" s="47" t="str">
        <f>IF(A242&gt;$B$4,"",(Input!$C$12))</f>
        <v/>
      </c>
      <c r="D242" s="48" t="str">
        <f>IF(A242&gt;=$B$4,"",(-PPMT(Input!$H$16/12,$B$4-B243,$B$4,$F$4)))</f>
        <v/>
      </c>
      <c r="E242" s="48" t="str">
        <f>IF(A242&gt;=$B$4,"",(-IPMT(Input!$H$16/12,$B$4-B243,$B$4,$F$4)))</f>
        <v/>
      </c>
      <c r="F242" s="47" t="str">
        <f t="shared" si="9"/>
        <v/>
      </c>
    </row>
    <row r="243" spans="1:6" x14ac:dyDescent="0.2">
      <c r="A243" s="44">
        <v>239</v>
      </c>
      <c r="B243" s="44" t="str">
        <f t="shared" si="8"/>
        <v/>
      </c>
      <c r="C243" s="47" t="str">
        <f>IF(A243&gt;$B$4,"",(Input!$C$12))</f>
        <v/>
      </c>
      <c r="D243" s="48" t="str">
        <f>IF(A243&gt;=$B$4,"",(-PPMT(Input!$H$16/12,$B$4-B244,$B$4,$F$4)))</f>
        <v/>
      </c>
      <c r="E243" s="48" t="str">
        <f>IF(A243&gt;=$B$4,"",(-IPMT(Input!$H$16/12,$B$4-B244,$B$4,$F$4)))</f>
        <v/>
      </c>
      <c r="F243" s="47" t="str">
        <f t="shared" si="9"/>
        <v/>
      </c>
    </row>
    <row r="244" spans="1:6" x14ac:dyDescent="0.2">
      <c r="A244" s="44">
        <v>240</v>
      </c>
      <c r="B244" s="44" t="str">
        <f t="shared" si="8"/>
        <v/>
      </c>
      <c r="C244" s="47" t="str">
        <f>IF(A244&gt;$B$4,"",(Input!$C$12))</f>
        <v/>
      </c>
      <c r="D244" s="48" t="str">
        <f>IF(A244&gt;=$B$4,"",(-PPMT(Input!$H$16/12,$B$4-B245,$B$4,$F$4)))</f>
        <v/>
      </c>
      <c r="E244" s="48" t="str">
        <f>IF(A244&gt;=$B$4,"",(-IPMT(Input!$H$16/12,$B$4-B245,$B$4,$F$4)))</f>
        <v/>
      </c>
      <c r="F244" s="47" t="str">
        <f t="shared" si="9"/>
        <v/>
      </c>
    </row>
    <row r="245" spans="1:6" x14ac:dyDescent="0.2">
      <c r="A245" s="44">
        <v>241</v>
      </c>
      <c r="B245" s="44" t="str">
        <f t="shared" si="8"/>
        <v/>
      </c>
      <c r="C245" s="47" t="str">
        <f>IF(A245&gt;$B$4,"",(Input!$C$12))</f>
        <v/>
      </c>
      <c r="D245" s="48" t="str">
        <f>IF(A245&gt;=$B$4,"",(-PPMT(Input!$H$16/12,$B$4-B246,$B$4,$F$4)))</f>
        <v/>
      </c>
      <c r="E245" s="48" t="str">
        <f>IF(A245&gt;=$B$4,"",(-IPMT(Input!$H$16/12,$B$4-B246,$B$4,$F$4)))</f>
        <v/>
      </c>
      <c r="F245" s="47" t="str">
        <f t="shared" si="9"/>
        <v/>
      </c>
    </row>
    <row r="246" spans="1:6" x14ac:dyDescent="0.2">
      <c r="A246" s="44">
        <v>242</v>
      </c>
      <c r="B246" s="44" t="str">
        <f t="shared" si="8"/>
        <v/>
      </c>
      <c r="C246" s="47" t="str">
        <f>IF(A246&gt;$B$4,"",(Input!$C$12))</f>
        <v/>
      </c>
      <c r="D246" s="48" t="str">
        <f>IF(A246&gt;=$B$4,"",(-PPMT(Input!$H$16/12,$B$4-B247,$B$4,$F$4)))</f>
        <v/>
      </c>
      <c r="E246" s="48" t="str">
        <f>IF(A246&gt;=$B$4,"",(-IPMT(Input!$H$16/12,$B$4-B247,$B$4,$F$4)))</f>
        <v/>
      </c>
      <c r="F246" s="47" t="str">
        <f t="shared" si="9"/>
        <v/>
      </c>
    </row>
    <row r="247" spans="1:6" x14ac:dyDescent="0.2">
      <c r="A247" s="44">
        <v>243</v>
      </c>
      <c r="B247" s="44" t="str">
        <f t="shared" si="8"/>
        <v/>
      </c>
      <c r="C247" s="47" t="str">
        <f>IF(A247&gt;$B$4,"",(Input!$C$12))</f>
        <v/>
      </c>
      <c r="D247" s="48" t="str">
        <f>IF(A247&gt;=$B$4,"",(-PPMT(Input!$H$16/12,$B$4-B248,$B$4,$F$4)))</f>
        <v/>
      </c>
      <c r="E247" s="48" t="str">
        <f>IF(A247&gt;=$B$4,"",(-IPMT(Input!$H$16/12,$B$4-B248,$B$4,$F$4)))</f>
        <v/>
      </c>
      <c r="F247" s="47" t="str">
        <f t="shared" si="9"/>
        <v/>
      </c>
    </row>
    <row r="248" spans="1:6" x14ac:dyDescent="0.2">
      <c r="A248" s="44">
        <v>244</v>
      </c>
      <c r="B248" s="44" t="str">
        <f t="shared" si="8"/>
        <v/>
      </c>
      <c r="C248" s="47" t="str">
        <f>IF(A248&gt;$B$4,"",(Input!$C$12))</f>
        <v/>
      </c>
      <c r="D248" s="48" t="str">
        <f>IF(A248&gt;=$B$4,"",(-PPMT(Input!$H$16/12,$B$4-B249,$B$4,$F$4)))</f>
        <v/>
      </c>
      <c r="E248" s="48" t="str">
        <f>IF(A248&gt;=$B$4,"",(-IPMT(Input!$H$16/12,$B$4-B249,$B$4,$F$4)))</f>
        <v/>
      </c>
      <c r="F248" s="47" t="str">
        <f t="shared" si="9"/>
        <v/>
      </c>
    </row>
    <row r="249" spans="1:6" x14ac:dyDescent="0.2">
      <c r="A249" s="44">
        <v>245</v>
      </c>
      <c r="B249" s="44" t="str">
        <f t="shared" si="8"/>
        <v/>
      </c>
      <c r="C249" s="47" t="str">
        <f>IF(A249&gt;$B$4,"",(Input!$C$12))</f>
        <v/>
      </c>
      <c r="D249" s="48" t="str">
        <f>IF(A249&gt;=$B$4,"",(-PPMT(Input!$H$16/12,$B$4-B250,$B$4,$F$4)))</f>
        <v/>
      </c>
      <c r="E249" s="48" t="str">
        <f>IF(A249&gt;=$B$4,"",(-IPMT(Input!$H$16/12,$B$4-B250,$B$4,$F$4)))</f>
        <v/>
      </c>
      <c r="F249" s="47" t="str">
        <f t="shared" si="9"/>
        <v/>
      </c>
    </row>
    <row r="250" spans="1:6" x14ac:dyDescent="0.2">
      <c r="A250" s="44">
        <v>246</v>
      </c>
      <c r="B250" s="44" t="str">
        <f t="shared" si="8"/>
        <v/>
      </c>
      <c r="C250" s="47" t="str">
        <f>IF(A250&gt;$B$4,"",(Input!$C$12))</f>
        <v/>
      </c>
      <c r="D250" s="48" t="str">
        <f>IF(A250&gt;=$B$4,"",(-PPMT(Input!$H$16/12,$B$4-B251,$B$4,$F$4)))</f>
        <v/>
      </c>
      <c r="E250" s="48" t="str">
        <f>IF(A250&gt;=$B$4,"",(-IPMT(Input!$H$16/12,$B$4-B251,$B$4,$F$4)))</f>
        <v/>
      </c>
      <c r="F250" s="47" t="str">
        <f t="shared" si="9"/>
        <v/>
      </c>
    </row>
    <row r="251" spans="1:6" x14ac:dyDescent="0.2">
      <c r="A251" s="44">
        <v>247</v>
      </c>
      <c r="B251" s="44" t="str">
        <f t="shared" si="8"/>
        <v/>
      </c>
      <c r="C251" s="47" t="str">
        <f>IF(A251&gt;$B$4,"",(Input!$C$12))</f>
        <v/>
      </c>
      <c r="D251" s="48" t="str">
        <f>IF(A251&gt;=$B$4,"",(-PPMT(Input!$H$16/12,$B$4-B252,$B$4,$F$4)))</f>
        <v/>
      </c>
      <c r="E251" s="48" t="str">
        <f>IF(A251&gt;=$B$4,"",(-IPMT(Input!$H$16/12,$B$4-B252,$B$4,$F$4)))</f>
        <v/>
      </c>
      <c r="F251" s="47" t="str">
        <f t="shared" si="9"/>
        <v/>
      </c>
    </row>
    <row r="252" spans="1:6" x14ac:dyDescent="0.2">
      <c r="A252" s="44">
        <v>248</v>
      </c>
      <c r="B252" s="44" t="str">
        <f t="shared" si="8"/>
        <v/>
      </c>
      <c r="C252" s="47" t="str">
        <f>IF(A252&gt;$B$4,"",(Input!$C$12))</f>
        <v/>
      </c>
      <c r="D252" s="48" t="str">
        <f>IF(A252&gt;=$B$4,"",(-PPMT(Input!$H$16/12,$B$4-B253,$B$4,$F$4)))</f>
        <v/>
      </c>
      <c r="E252" s="48" t="str">
        <f>IF(A252&gt;=$B$4,"",(-IPMT(Input!$H$16/12,$B$4-B253,$B$4,$F$4)))</f>
        <v/>
      </c>
      <c r="F252" s="47" t="str">
        <f t="shared" si="9"/>
        <v/>
      </c>
    </row>
    <row r="253" spans="1:6" x14ac:dyDescent="0.2">
      <c r="A253" s="44">
        <v>249</v>
      </c>
      <c r="B253" s="44" t="str">
        <f t="shared" si="8"/>
        <v/>
      </c>
      <c r="C253" s="47" t="str">
        <f>IF(A253&gt;$B$4,"",(Input!$C$12))</f>
        <v/>
      </c>
      <c r="D253" s="48" t="str">
        <f>IF(A253&gt;=$B$4,"",(-PPMT(Input!$H$16/12,$B$4-B254,$B$4,$F$4)))</f>
        <v/>
      </c>
      <c r="E253" s="48" t="str">
        <f>IF(A253&gt;=$B$4,"",(-IPMT(Input!$H$16/12,$B$4-B254,$B$4,$F$4)))</f>
        <v/>
      </c>
      <c r="F253" s="47" t="str">
        <f t="shared" si="9"/>
        <v/>
      </c>
    </row>
    <row r="254" spans="1:6" x14ac:dyDescent="0.2">
      <c r="A254" s="44">
        <v>250</v>
      </c>
      <c r="B254" s="44" t="str">
        <f t="shared" ref="B254:B317" si="10">IF(A254&gt;$B$4,"",(B253-1))</f>
        <v/>
      </c>
      <c r="C254" s="47" t="str">
        <f>IF(A254&gt;$B$4,"",(Input!$C$12))</f>
        <v/>
      </c>
      <c r="D254" s="48" t="str">
        <f>IF(A254&gt;=$B$4,"",(-PPMT(Input!$H$16/12,$B$4-B255,$B$4,$F$4)))</f>
        <v/>
      </c>
      <c r="E254" s="48" t="str">
        <f>IF(A254&gt;=$B$4,"",(-IPMT(Input!$H$16/12,$B$4-B255,$B$4,$F$4)))</f>
        <v/>
      </c>
      <c r="F254" s="47" t="str">
        <f t="shared" ref="F254:F317" si="11">IF(A254&gt;$B$4,"",(F253-D253))</f>
        <v/>
      </c>
    </row>
    <row r="255" spans="1:6" x14ac:dyDescent="0.2">
      <c r="A255" s="44">
        <v>251</v>
      </c>
      <c r="B255" s="44" t="str">
        <f t="shared" si="10"/>
        <v/>
      </c>
      <c r="C255" s="47" t="str">
        <f>IF(A255&gt;$B$4,"",(Input!$C$12))</f>
        <v/>
      </c>
      <c r="D255" s="48" t="str">
        <f>IF(A255&gt;=$B$4,"",(-PPMT(Input!$H$16/12,$B$4-B256,$B$4,$F$4)))</f>
        <v/>
      </c>
      <c r="E255" s="48" t="str">
        <f>IF(A255&gt;=$B$4,"",(-IPMT(Input!$H$16/12,$B$4-B256,$B$4,$F$4)))</f>
        <v/>
      </c>
      <c r="F255" s="47" t="str">
        <f t="shared" si="11"/>
        <v/>
      </c>
    </row>
    <row r="256" spans="1:6" x14ac:dyDescent="0.2">
      <c r="A256" s="44">
        <v>252</v>
      </c>
      <c r="B256" s="44" t="str">
        <f t="shared" si="10"/>
        <v/>
      </c>
      <c r="C256" s="47" t="str">
        <f>IF(A256&gt;$B$4,"",(Input!$C$12))</f>
        <v/>
      </c>
      <c r="D256" s="48" t="str">
        <f>IF(A256&gt;=$B$4,"",(-PPMT(Input!$H$16/12,$B$4-B257,$B$4,$F$4)))</f>
        <v/>
      </c>
      <c r="E256" s="48" t="str">
        <f>IF(A256&gt;=$B$4,"",(-IPMT(Input!$H$16/12,$B$4-B257,$B$4,$F$4)))</f>
        <v/>
      </c>
      <c r="F256" s="47" t="str">
        <f t="shared" si="11"/>
        <v/>
      </c>
    </row>
    <row r="257" spans="1:6" x14ac:dyDescent="0.2">
      <c r="A257" s="44">
        <v>253</v>
      </c>
      <c r="B257" s="44" t="str">
        <f t="shared" si="10"/>
        <v/>
      </c>
      <c r="C257" s="47" t="str">
        <f>IF(A257&gt;$B$4,"",(Input!$C$12))</f>
        <v/>
      </c>
      <c r="D257" s="48" t="str">
        <f>IF(A257&gt;=$B$4,"",(-PPMT(Input!$H$16/12,$B$4-B258,$B$4,$F$4)))</f>
        <v/>
      </c>
      <c r="E257" s="48" t="str">
        <f>IF(A257&gt;=$B$4,"",(-IPMT(Input!$H$16/12,$B$4-B258,$B$4,$F$4)))</f>
        <v/>
      </c>
      <c r="F257" s="47" t="str">
        <f t="shared" si="11"/>
        <v/>
      </c>
    </row>
    <row r="258" spans="1:6" x14ac:dyDescent="0.2">
      <c r="A258" s="44">
        <v>254</v>
      </c>
      <c r="B258" s="44" t="str">
        <f t="shared" si="10"/>
        <v/>
      </c>
      <c r="C258" s="47" t="str">
        <f>IF(A258&gt;$B$4,"",(Input!$C$12))</f>
        <v/>
      </c>
      <c r="D258" s="48" t="str">
        <f>IF(A258&gt;=$B$4,"",(-PPMT(Input!$H$16/12,$B$4-B259,$B$4,$F$4)))</f>
        <v/>
      </c>
      <c r="E258" s="48" t="str">
        <f>IF(A258&gt;=$B$4,"",(-IPMT(Input!$H$16/12,$B$4-B259,$B$4,$F$4)))</f>
        <v/>
      </c>
      <c r="F258" s="47" t="str">
        <f t="shared" si="11"/>
        <v/>
      </c>
    </row>
    <row r="259" spans="1:6" x14ac:dyDescent="0.2">
      <c r="A259" s="44">
        <v>255</v>
      </c>
      <c r="B259" s="44" t="str">
        <f t="shared" si="10"/>
        <v/>
      </c>
      <c r="C259" s="47" t="str">
        <f>IF(A259&gt;$B$4,"",(Input!$C$12))</f>
        <v/>
      </c>
      <c r="D259" s="48" t="str">
        <f>IF(A259&gt;=$B$4,"",(-PPMT(Input!$H$16/12,$B$4-B260,$B$4,$F$4)))</f>
        <v/>
      </c>
      <c r="E259" s="48" t="str">
        <f>IF(A259&gt;=$B$4,"",(-IPMT(Input!$H$16/12,$B$4-B260,$B$4,$F$4)))</f>
        <v/>
      </c>
      <c r="F259" s="47" t="str">
        <f t="shared" si="11"/>
        <v/>
      </c>
    </row>
    <row r="260" spans="1:6" x14ac:dyDescent="0.2">
      <c r="A260" s="44">
        <v>256</v>
      </c>
      <c r="B260" s="44" t="str">
        <f t="shared" si="10"/>
        <v/>
      </c>
      <c r="C260" s="47" t="str">
        <f>IF(A260&gt;$B$4,"",(Input!$C$12))</f>
        <v/>
      </c>
      <c r="D260" s="48" t="str">
        <f>IF(A260&gt;=$B$4,"",(-PPMT(Input!$H$16/12,$B$4-B261,$B$4,$F$4)))</f>
        <v/>
      </c>
      <c r="E260" s="48" t="str">
        <f>IF(A260&gt;=$B$4,"",(-IPMT(Input!$H$16/12,$B$4-B261,$B$4,$F$4)))</f>
        <v/>
      </c>
      <c r="F260" s="47" t="str">
        <f t="shared" si="11"/>
        <v/>
      </c>
    </row>
    <row r="261" spans="1:6" x14ac:dyDescent="0.2">
      <c r="A261" s="44">
        <v>257</v>
      </c>
      <c r="B261" s="44" t="str">
        <f t="shared" si="10"/>
        <v/>
      </c>
      <c r="C261" s="47" t="str">
        <f>IF(A261&gt;$B$4,"",(Input!$C$12))</f>
        <v/>
      </c>
      <c r="D261" s="48" t="str">
        <f>IF(A261&gt;=$B$4,"",(-PPMT(Input!$H$16/12,$B$4-B262,$B$4,$F$4)))</f>
        <v/>
      </c>
      <c r="E261" s="48" t="str">
        <f>IF(A261&gt;=$B$4,"",(-IPMT(Input!$H$16/12,$B$4-B262,$B$4,$F$4)))</f>
        <v/>
      </c>
      <c r="F261" s="47" t="str">
        <f t="shared" si="11"/>
        <v/>
      </c>
    </row>
    <row r="262" spans="1:6" x14ac:dyDescent="0.2">
      <c r="A262" s="44">
        <v>258</v>
      </c>
      <c r="B262" s="44" t="str">
        <f t="shared" si="10"/>
        <v/>
      </c>
      <c r="C262" s="47" t="str">
        <f>IF(A262&gt;$B$4,"",(Input!$C$12))</f>
        <v/>
      </c>
      <c r="D262" s="48" t="str">
        <f>IF(A262&gt;=$B$4,"",(-PPMT(Input!$H$16/12,$B$4-B263,$B$4,$F$4)))</f>
        <v/>
      </c>
      <c r="E262" s="48" t="str">
        <f>IF(A262&gt;=$B$4,"",(-IPMT(Input!$H$16/12,$B$4-B263,$B$4,$F$4)))</f>
        <v/>
      </c>
      <c r="F262" s="47" t="str">
        <f t="shared" si="11"/>
        <v/>
      </c>
    </row>
    <row r="263" spans="1:6" x14ac:dyDescent="0.2">
      <c r="A263" s="44">
        <v>259</v>
      </c>
      <c r="B263" s="44" t="str">
        <f t="shared" si="10"/>
        <v/>
      </c>
      <c r="C263" s="47" t="str">
        <f>IF(A263&gt;$B$4,"",(Input!$C$12))</f>
        <v/>
      </c>
      <c r="D263" s="48" t="str">
        <f>IF(A263&gt;=$B$4,"",(-PPMT(Input!$H$16/12,$B$4-B264,$B$4,$F$4)))</f>
        <v/>
      </c>
      <c r="E263" s="48" t="str">
        <f>IF(A263&gt;=$B$4,"",(-IPMT(Input!$H$16/12,$B$4-B264,$B$4,$F$4)))</f>
        <v/>
      </c>
      <c r="F263" s="47" t="str">
        <f t="shared" si="11"/>
        <v/>
      </c>
    </row>
    <row r="264" spans="1:6" x14ac:dyDescent="0.2">
      <c r="A264" s="44">
        <v>260</v>
      </c>
      <c r="B264" s="44" t="str">
        <f t="shared" si="10"/>
        <v/>
      </c>
      <c r="C264" s="47" t="str">
        <f>IF(A264&gt;$B$4,"",(Input!$C$12))</f>
        <v/>
      </c>
      <c r="D264" s="48" t="str">
        <f>IF(A264&gt;=$B$4,"",(-PPMT(Input!$H$16/12,$B$4-B265,$B$4,$F$4)))</f>
        <v/>
      </c>
      <c r="E264" s="48" t="str">
        <f>IF(A264&gt;=$B$4,"",(-IPMT(Input!$H$16/12,$B$4-B265,$B$4,$F$4)))</f>
        <v/>
      </c>
      <c r="F264" s="47" t="str">
        <f t="shared" si="11"/>
        <v/>
      </c>
    </row>
    <row r="265" spans="1:6" x14ac:dyDescent="0.2">
      <c r="A265" s="44">
        <v>261</v>
      </c>
      <c r="B265" s="44" t="str">
        <f t="shared" si="10"/>
        <v/>
      </c>
      <c r="C265" s="47" t="str">
        <f>IF(A265&gt;$B$4,"",(Input!$C$12))</f>
        <v/>
      </c>
      <c r="D265" s="48" t="str">
        <f>IF(A265&gt;=$B$4,"",(-PPMT(Input!$H$16/12,$B$4-B266,$B$4,$F$4)))</f>
        <v/>
      </c>
      <c r="E265" s="48" t="str">
        <f>IF(A265&gt;=$B$4,"",(-IPMT(Input!$H$16/12,$B$4-B266,$B$4,$F$4)))</f>
        <v/>
      </c>
      <c r="F265" s="47" t="str">
        <f t="shared" si="11"/>
        <v/>
      </c>
    </row>
    <row r="266" spans="1:6" x14ac:dyDescent="0.2">
      <c r="A266" s="44">
        <v>262</v>
      </c>
      <c r="B266" s="44" t="str">
        <f t="shared" si="10"/>
        <v/>
      </c>
      <c r="C266" s="47" t="str">
        <f>IF(A266&gt;$B$4,"",(Input!$C$12))</f>
        <v/>
      </c>
      <c r="D266" s="48" t="str">
        <f>IF(A266&gt;=$B$4,"",(-PPMT(Input!$H$16/12,$B$4-B267,$B$4,$F$4)))</f>
        <v/>
      </c>
      <c r="E266" s="48" t="str">
        <f>IF(A266&gt;=$B$4,"",(-IPMT(Input!$H$16/12,$B$4-B267,$B$4,$F$4)))</f>
        <v/>
      </c>
      <c r="F266" s="47" t="str">
        <f t="shared" si="11"/>
        <v/>
      </c>
    </row>
    <row r="267" spans="1:6" x14ac:dyDescent="0.2">
      <c r="A267" s="44">
        <v>263</v>
      </c>
      <c r="B267" s="44" t="str">
        <f t="shared" si="10"/>
        <v/>
      </c>
      <c r="C267" s="47" t="str">
        <f>IF(A267&gt;$B$4,"",(Input!$C$12))</f>
        <v/>
      </c>
      <c r="D267" s="48" t="str">
        <f>IF(A267&gt;=$B$4,"",(-PPMT(Input!$H$16/12,$B$4-B268,$B$4,$F$4)))</f>
        <v/>
      </c>
      <c r="E267" s="48" t="str">
        <f>IF(A267&gt;=$B$4,"",(-IPMT(Input!$H$16/12,$B$4-B268,$B$4,$F$4)))</f>
        <v/>
      </c>
      <c r="F267" s="47" t="str">
        <f t="shared" si="11"/>
        <v/>
      </c>
    </row>
    <row r="268" spans="1:6" x14ac:dyDescent="0.2">
      <c r="A268" s="44">
        <v>264</v>
      </c>
      <c r="B268" s="44" t="str">
        <f t="shared" si="10"/>
        <v/>
      </c>
      <c r="C268" s="47" t="str">
        <f>IF(A268&gt;$B$4,"",(Input!$C$12))</f>
        <v/>
      </c>
      <c r="D268" s="48" t="str">
        <f>IF(A268&gt;=$B$4,"",(-PPMT(Input!$H$16/12,$B$4-B269,$B$4,$F$4)))</f>
        <v/>
      </c>
      <c r="E268" s="48" t="str">
        <f>IF(A268&gt;=$B$4,"",(-IPMT(Input!$H$16/12,$B$4-B269,$B$4,$F$4)))</f>
        <v/>
      </c>
      <c r="F268" s="47" t="str">
        <f t="shared" si="11"/>
        <v/>
      </c>
    </row>
    <row r="269" spans="1:6" x14ac:dyDescent="0.2">
      <c r="A269" s="44">
        <v>265</v>
      </c>
      <c r="B269" s="44" t="str">
        <f t="shared" si="10"/>
        <v/>
      </c>
      <c r="C269" s="47" t="str">
        <f>IF(A269&gt;$B$4,"",(Input!$C$12))</f>
        <v/>
      </c>
      <c r="D269" s="48" t="str">
        <f>IF(A269&gt;=$B$4,"",(-PPMT(Input!$H$16/12,$B$4-B270,$B$4,$F$4)))</f>
        <v/>
      </c>
      <c r="E269" s="48" t="str">
        <f>IF(A269&gt;=$B$4,"",(-IPMT(Input!$H$16/12,$B$4-B270,$B$4,$F$4)))</f>
        <v/>
      </c>
      <c r="F269" s="47" t="str">
        <f t="shared" si="11"/>
        <v/>
      </c>
    </row>
    <row r="270" spans="1:6" x14ac:dyDescent="0.2">
      <c r="A270" s="44">
        <v>266</v>
      </c>
      <c r="B270" s="44" t="str">
        <f t="shared" si="10"/>
        <v/>
      </c>
      <c r="C270" s="47" t="str">
        <f>IF(A270&gt;$B$4,"",(Input!$C$12))</f>
        <v/>
      </c>
      <c r="D270" s="48" t="str">
        <f>IF(A270&gt;=$B$4,"",(-PPMT(Input!$H$16/12,$B$4-B271,$B$4,$F$4)))</f>
        <v/>
      </c>
      <c r="E270" s="48" t="str">
        <f>IF(A270&gt;=$B$4,"",(-IPMT(Input!$H$16/12,$B$4-B271,$B$4,$F$4)))</f>
        <v/>
      </c>
      <c r="F270" s="47" t="str">
        <f t="shared" si="11"/>
        <v/>
      </c>
    </row>
    <row r="271" spans="1:6" x14ac:dyDescent="0.2">
      <c r="A271" s="44">
        <v>267</v>
      </c>
      <c r="B271" s="44" t="str">
        <f t="shared" si="10"/>
        <v/>
      </c>
      <c r="C271" s="47" t="str">
        <f>IF(A271&gt;$B$4,"",(Input!$C$12))</f>
        <v/>
      </c>
      <c r="D271" s="48" t="str">
        <f>IF(A271&gt;=$B$4,"",(-PPMT(Input!$H$16/12,$B$4-B272,$B$4,$F$4)))</f>
        <v/>
      </c>
      <c r="E271" s="48" t="str">
        <f>IF(A271&gt;=$B$4,"",(-IPMT(Input!$H$16/12,$B$4-B272,$B$4,$F$4)))</f>
        <v/>
      </c>
      <c r="F271" s="47" t="str">
        <f t="shared" si="11"/>
        <v/>
      </c>
    </row>
    <row r="272" spans="1:6" x14ac:dyDescent="0.2">
      <c r="A272" s="44">
        <v>268</v>
      </c>
      <c r="B272" s="44" t="str">
        <f t="shared" si="10"/>
        <v/>
      </c>
      <c r="C272" s="47" t="str">
        <f>IF(A272&gt;$B$4,"",(Input!$C$12))</f>
        <v/>
      </c>
      <c r="D272" s="48" t="str">
        <f>IF(A272&gt;=$B$4,"",(-PPMT(Input!$H$16/12,$B$4-B273,$B$4,$F$4)))</f>
        <v/>
      </c>
      <c r="E272" s="48" t="str">
        <f>IF(A272&gt;=$B$4,"",(-IPMT(Input!$H$16/12,$B$4-B273,$B$4,$F$4)))</f>
        <v/>
      </c>
      <c r="F272" s="47" t="str">
        <f t="shared" si="11"/>
        <v/>
      </c>
    </row>
    <row r="273" spans="1:6" x14ac:dyDescent="0.2">
      <c r="A273" s="44">
        <v>269</v>
      </c>
      <c r="B273" s="44" t="str">
        <f t="shared" si="10"/>
        <v/>
      </c>
      <c r="C273" s="47" t="str">
        <f>IF(A273&gt;$B$4,"",(Input!$C$12))</f>
        <v/>
      </c>
      <c r="D273" s="48" t="str">
        <f>IF(A273&gt;=$B$4,"",(-PPMT(Input!$H$16/12,$B$4-B274,$B$4,$F$4)))</f>
        <v/>
      </c>
      <c r="E273" s="48" t="str">
        <f>IF(A273&gt;=$B$4,"",(-IPMT(Input!$H$16/12,$B$4-B274,$B$4,$F$4)))</f>
        <v/>
      </c>
      <c r="F273" s="47" t="str">
        <f t="shared" si="11"/>
        <v/>
      </c>
    </row>
    <row r="274" spans="1:6" x14ac:dyDescent="0.2">
      <c r="A274" s="44">
        <v>270</v>
      </c>
      <c r="B274" s="44" t="str">
        <f t="shared" si="10"/>
        <v/>
      </c>
      <c r="C274" s="47" t="str">
        <f>IF(A274&gt;$B$4,"",(Input!$C$12))</f>
        <v/>
      </c>
      <c r="D274" s="48" t="str">
        <f>IF(A274&gt;=$B$4,"",(-PPMT(Input!$H$16/12,$B$4-B275,$B$4,$F$4)))</f>
        <v/>
      </c>
      <c r="E274" s="48" t="str">
        <f>IF(A274&gt;=$B$4,"",(-IPMT(Input!$H$16/12,$B$4-B275,$B$4,$F$4)))</f>
        <v/>
      </c>
      <c r="F274" s="47" t="str">
        <f t="shared" si="11"/>
        <v/>
      </c>
    </row>
    <row r="275" spans="1:6" x14ac:dyDescent="0.2">
      <c r="A275" s="44">
        <v>271</v>
      </c>
      <c r="B275" s="44" t="str">
        <f t="shared" si="10"/>
        <v/>
      </c>
      <c r="C275" s="47" t="str">
        <f>IF(A275&gt;$B$4,"",(Input!$C$12))</f>
        <v/>
      </c>
      <c r="D275" s="48" t="str">
        <f>IF(A275&gt;=$B$4,"",(-PPMT(Input!$H$16/12,$B$4-B276,$B$4,$F$4)))</f>
        <v/>
      </c>
      <c r="E275" s="48" t="str">
        <f>IF(A275&gt;=$B$4,"",(-IPMT(Input!$H$16/12,$B$4-B276,$B$4,$F$4)))</f>
        <v/>
      </c>
      <c r="F275" s="47" t="str">
        <f t="shared" si="11"/>
        <v/>
      </c>
    </row>
    <row r="276" spans="1:6" x14ac:dyDescent="0.2">
      <c r="A276" s="44">
        <v>272</v>
      </c>
      <c r="B276" s="44" t="str">
        <f t="shared" si="10"/>
        <v/>
      </c>
      <c r="C276" s="47" t="str">
        <f>IF(A276&gt;$B$4,"",(Input!$C$12))</f>
        <v/>
      </c>
      <c r="D276" s="48" t="str">
        <f>IF(A276&gt;=$B$4,"",(-PPMT(Input!$H$16/12,$B$4-B277,$B$4,$F$4)))</f>
        <v/>
      </c>
      <c r="E276" s="48" t="str">
        <f>IF(A276&gt;=$B$4,"",(-IPMT(Input!$H$16/12,$B$4-B277,$B$4,$F$4)))</f>
        <v/>
      </c>
      <c r="F276" s="47" t="str">
        <f t="shared" si="11"/>
        <v/>
      </c>
    </row>
    <row r="277" spans="1:6" x14ac:dyDescent="0.2">
      <c r="A277" s="44">
        <v>273</v>
      </c>
      <c r="B277" s="44" t="str">
        <f t="shared" si="10"/>
        <v/>
      </c>
      <c r="C277" s="47" t="str">
        <f>IF(A277&gt;$B$4,"",(Input!$C$12))</f>
        <v/>
      </c>
      <c r="D277" s="48" t="str">
        <f>IF(A277&gt;=$B$4,"",(-PPMT(Input!$H$16/12,$B$4-B278,$B$4,$F$4)))</f>
        <v/>
      </c>
      <c r="E277" s="48" t="str">
        <f>IF(A277&gt;=$B$4,"",(-IPMT(Input!$H$16/12,$B$4-B278,$B$4,$F$4)))</f>
        <v/>
      </c>
      <c r="F277" s="47" t="str">
        <f t="shared" si="11"/>
        <v/>
      </c>
    </row>
    <row r="278" spans="1:6" x14ac:dyDescent="0.2">
      <c r="A278" s="44">
        <v>274</v>
      </c>
      <c r="B278" s="44" t="str">
        <f t="shared" si="10"/>
        <v/>
      </c>
      <c r="C278" s="47" t="str">
        <f>IF(A278&gt;$B$4,"",(Input!$C$12))</f>
        <v/>
      </c>
      <c r="D278" s="48" t="str">
        <f>IF(A278&gt;=$B$4,"",(-PPMT(Input!$H$16/12,$B$4-B279,$B$4,$F$4)))</f>
        <v/>
      </c>
      <c r="E278" s="48" t="str">
        <f>IF(A278&gt;=$B$4,"",(-IPMT(Input!$H$16/12,$B$4-B279,$B$4,$F$4)))</f>
        <v/>
      </c>
      <c r="F278" s="47" t="str">
        <f t="shared" si="11"/>
        <v/>
      </c>
    </row>
    <row r="279" spans="1:6" x14ac:dyDescent="0.2">
      <c r="A279" s="44">
        <v>275</v>
      </c>
      <c r="B279" s="44" t="str">
        <f t="shared" si="10"/>
        <v/>
      </c>
      <c r="C279" s="47" t="str">
        <f>IF(A279&gt;$B$4,"",(Input!$C$12))</f>
        <v/>
      </c>
      <c r="D279" s="48" t="str">
        <f>IF(A279&gt;=$B$4,"",(-PPMT(Input!$H$16/12,$B$4-B280,$B$4,$F$4)))</f>
        <v/>
      </c>
      <c r="E279" s="48" t="str">
        <f>IF(A279&gt;=$B$4,"",(-IPMT(Input!$H$16/12,$B$4-B280,$B$4,$F$4)))</f>
        <v/>
      </c>
      <c r="F279" s="47" t="str">
        <f t="shared" si="11"/>
        <v/>
      </c>
    </row>
    <row r="280" spans="1:6" x14ac:dyDescent="0.2">
      <c r="A280" s="44">
        <v>276</v>
      </c>
      <c r="B280" s="44" t="str">
        <f t="shared" si="10"/>
        <v/>
      </c>
      <c r="C280" s="47" t="str">
        <f>IF(A280&gt;$B$4,"",(Input!$C$12))</f>
        <v/>
      </c>
      <c r="D280" s="48" t="str">
        <f>IF(A280&gt;=$B$4,"",(-PPMT(Input!$H$16/12,$B$4-B281,$B$4,$F$4)))</f>
        <v/>
      </c>
      <c r="E280" s="48" t="str">
        <f>IF(A280&gt;=$B$4,"",(-IPMT(Input!$H$16/12,$B$4-B281,$B$4,$F$4)))</f>
        <v/>
      </c>
      <c r="F280" s="47" t="str">
        <f t="shared" si="11"/>
        <v/>
      </c>
    </row>
    <row r="281" spans="1:6" x14ac:dyDescent="0.2">
      <c r="A281" s="44">
        <v>277</v>
      </c>
      <c r="B281" s="44" t="str">
        <f t="shared" si="10"/>
        <v/>
      </c>
      <c r="C281" s="47" t="str">
        <f>IF(A281&gt;$B$4,"",(Input!$C$12))</f>
        <v/>
      </c>
      <c r="D281" s="48" t="str">
        <f>IF(A281&gt;=$B$4,"",(-PPMT(Input!$H$16/12,$B$4-B282,$B$4,$F$4)))</f>
        <v/>
      </c>
      <c r="E281" s="48" t="str">
        <f>IF(A281&gt;=$B$4,"",(-IPMT(Input!$H$16/12,$B$4-B282,$B$4,$F$4)))</f>
        <v/>
      </c>
      <c r="F281" s="47" t="str">
        <f t="shared" si="11"/>
        <v/>
      </c>
    </row>
    <row r="282" spans="1:6" x14ac:dyDescent="0.2">
      <c r="A282" s="44">
        <v>278</v>
      </c>
      <c r="B282" s="44" t="str">
        <f t="shared" si="10"/>
        <v/>
      </c>
      <c r="C282" s="47" t="str">
        <f>IF(A282&gt;$B$4,"",(Input!$C$12))</f>
        <v/>
      </c>
      <c r="D282" s="48" t="str">
        <f>IF(A282&gt;=$B$4,"",(-PPMT(Input!$H$16/12,$B$4-B283,$B$4,$F$4)))</f>
        <v/>
      </c>
      <c r="E282" s="48" t="str">
        <f>IF(A282&gt;=$B$4,"",(-IPMT(Input!$H$16/12,$B$4-B283,$B$4,$F$4)))</f>
        <v/>
      </c>
      <c r="F282" s="47" t="str">
        <f t="shared" si="11"/>
        <v/>
      </c>
    </row>
    <row r="283" spans="1:6" x14ac:dyDescent="0.2">
      <c r="A283" s="44">
        <v>279</v>
      </c>
      <c r="B283" s="44" t="str">
        <f t="shared" si="10"/>
        <v/>
      </c>
      <c r="C283" s="47" t="str">
        <f>IF(A283&gt;$B$4,"",(Input!$C$12))</f>
        <v/>
      </c>
      <c r="D283" s="48" t="str">
        <f>IF(A283&gt;=$B$4,"",(-PPMT(Input!$H$16/12,$B$4-B284,$B$4,$F$4)))</f>
        <v/>
      </c>
      <c r="E283" s="48" t="str">
        <f>IF(A283&gt;=$B$4,"",(-IPMT(Input!$H$16/12,$B$4-B284,$B$4,$F$4)))</f>
        <v/>
      </c>
      <c r="F283" s="47" t="str">
        <f t="shared" si="11"/>
        <v/>
      </c>
    </row>
    <row r="284" spans="1:6" x14ac:dyDescent="0.2">
      <c r="A284" s="44">
        <v>280</v>
      </c>
      <c r="B284" s="44" t="str">
        <f t="shared" si="10"/>
        <v/>
      </c>
      <c r="C284" s="47" t="str">
        <f>IF(A284&gt;$B$4,"",(Input!$C$12))</f>
        <v/>
      </c>
      <c r="D284" s="48" t="str">
        <f>IF(A284&gt;=$B$4,"",(-PPMT(Input!$H$16/12,$B$4-B285,$B$4,$F$4)))</f>
        <v/>
      </c>
      <c r="E284" s="48" t="str">
        <f>IF(A284&gt;=$B$4,"",(-IPMT(Input!$H$16/12,$B$4-B285,$B$4,$F$4)))</f>
        <v/>
      </c>
      <c r="F284" s="47" t="str">
        <f t="shared" si="11"/>
        <v/>
      </c>
    </row>
    <row r="285" spans="1:6" x14ac:dyDescent="0.2">
      <c r="A285" s="44">
        <v>281</v>
      </c>
      <c r="B285" s="44" t="str">
        <f t="shared" si="10"/>
        <v/>
      </c>
      <c r="C285" s="47" t="str">
        <f>IF(A285&gt;$B$4,"",(Input!$C$12))</f>
        <v/>
      </c>
      <c r="D285" s="48" t="str">
        <f>IF(A285&gt;=$B$4,"",(-PPMT(Input!$H$16/12,$B$4-B286,$B$4,$F$4)))</f>
        <v/>
      </c>
      <c r="E285" s="48" t="str">
        <f>IF(A285&gt;=$B$4,"",(-IPMT(Input!$H$16/12,$B$4-B286,$B$4,$F$4)))</f>
        <v/>
      </c>
      <c r="F285" s="47" t="str">
        <f t="shared" si="11"/>
        <v/>
      </c>
    </row>
    <row r="286" spans="1:6" x14ac:dyDescent="0.2">
      <c r="A286" s="44">
        <v>282</v>
      </c>
      <c r="B286" s="44" t="str">
        <f t="shared" si="10"/>
        <v/>
      </c>
      <c r="C286" s="47" t="str">
        <f>IF(A286&gt;$B$4,"",(Input!$C$12))</f>
        <v/>
      </c>
      <c r="D286" s="48" t="str">
        <f>IF(A286&gt;=$B$4,"",(-PPMT(Input!$H$16/12,$B$4-B287,$B$4,$F$4)))</f>
        <v/>
      </c>
      <c r="E286" s="48" t="str">
        <f>IF(A286&gt;=$B$4,"",(-IPMT(Input!$H$16/12,$B$4-B287,$B$4,$F$4)))</f>
        <v/>
      </c>
      <c r="F286" s="47" t="str">
        <f t="shared" si="11"/>
        <v/>
      </c>
    </row>
    <row r="287" spans="1:6" x14ac:dyDescent="0.2">
      <c r="A287" s="44">
        <v>283</v>
      </c>
      <c r="B287" s="44" t="str">
        <f t="shared" si="10"/>
        <v/>
      </c>
      <c r="C287" s="47" t="str">
        <f>IF(A287&gt;$B$4,"",(Input!$C$12))</f>
        <v/>
      </c>
      <c r="D287" s="48" t="str">
        <f>IF(A287&gt;=$B$4,"",(-PPMT(Input!$H$16/12,$B$4-B288,$B$4,$F$4)))</f>
        <v/>
      </c>
      <c r="E287" s="48" t="str">
        <f>IF(A287&gt;=$B$4,"",(-IPMT(Input!$H$16/12,$B$4-B288,$B$4,$F$4)))</f>
        <v/>
      </c>
      <c r="F287" s="47" t="str">
        <f t="shared" si="11"/>
        <v/>
      </c>
    </row>
    <row r="288" spans="1:6" x14ac:dyDescent="0.2">
      <c r="A288" s="44">
        <v>284</v>
      </c>
      <c r="B288" s="44" t="str">
        <f t="shared" si="10"/>
        <v/>
      </c>
      <c r="C288" s="47" t="str">
        <f>IF(A288&gt;$B$4,"",(Input!$C$12))</f>
        <v/>
      </c>
      <c r="D288" s="48" t="str">
        <f>IF(A288&gt;=$B$4,"",(-PPMT(Input!$H$16/12,$B$4-B289,$B$4,$F$4)))</f>
        <v/>
      </c>
      <c r="E288" s="48" t="str">
        <f>IF(A288&gt;=$B$4,"",(-IPMT(Input!$H$16/12,$B$4-B289,$B$4,$F$4)))</f>
        <v/>
      </c>
      <c r="F288" s="47" t="str">
        <f t="shared" si="11"/>
        <v/>
      </c>
    </row>
    <row r="289" spans="1:6" x14ac:dyDescent="0.2">
      <c r="A289" s="44">
        <v>285</v>
      </c>
      <c r="B289" s="44" t="str">
        <f t="shared" si="10"/>
        <v/>
      </c>
      <c r="C289" s="47" t="str">
        <f>IF(A289&gt;$B$4,"",(Input!$C$12))</f>
        <v/>
      </c>
      <c r="D289" s="48" t="str">
        <f>IF(A289&gt;=$B$4,"",(-PPMT(Input!$H$16/12,$B$4-B290,$B$4,$F$4)))</f>
        <v/>
      </c>
      <c r="E289" s="48" t="str">
        <f>IF(A289&gt;=$B$4,"",(-IPMT(Input!$H$16/12,$B$4-B290,$B$4,$F$4)))</f>
        <v/>
      </c>
      <c r="F289" s="47" t="str">
        <f t="shared" si="11"/>
        <v/>
      </c>
    </row>
    <row r="290" spans="1:6" x14ac:dyDescent="0.2">
      <c r="A290" s="44">
        <v>286</v>
      </c>
      <c r="B290" s="44" t="str">
        <f t="shared" si="10"/>
        <v/>
      </c>
      <c r="C290" s="47" t="str">
        <f>IF(A290&gt;$B$4,"",(Input!$C$12))</f>
        <v/>
      </c>
      <c r="D290" s="48" t="str">
        <f>IF(A290&gt;=$B$4,"",(-PPMT(Input!$H$16/12,$B$4-B291,$B$4,$F$4)))</f>
        <v/>
      </c>
      <c r="E290" s="48" t="str">
        <f>IF(A290&gt;=$B$4,"",(-IPMT(Input!$H$16/12,$B$4-B291,$B$4,$F$4)))</f>
        <v/>
      </c>
      <c r="F290" s="47" t="str">
        <f t="shared" si="11"/>
        <v/>
      </c>
    </row>
    <row r="291" spans="1:6" x14ac:dyDescent="0.2">
      <c r="A291" s="44">
        <v>287</v>
      </c>
      <c r="B291" s="44" t="str">
        <f t="shared" si="10"/>
        <v/>
      </c>
      <c r="C291" s="47" t="str">
        <f>IF(A291&gt;$B$4,"",(Input!$C$12))</f>
        <v/>
      </c>
      <c r="D291" s="48" t="str">
        <f>IF(A291&gt;=$B$4,"",(-PPMT(Input!$H$16/12,$B$4-B292,$B$4,$F$4)))</f>
        <v/>
      </c>
      <c r="E291" s="48" t="str">
        <f>IF(A291&gt;=$B$4,"",(-IPMT(Input!$H$16/12,$B$4-B292,$B$4,$F$4)))</f>
        <v/>
      </c>
      <c r="F291" s="47" t="str">
        <f t="shared" si="11"/>
        <v/>
      </c>
    </row>
    <row r="292" spans="1:6" x14ac:dyDescent="0.2">
      <c r="A292" s="44">
        <v>288</v>
      </c>
      <c r="B292" s="44" t="str">
        <f t="shared" si="10"/>
        <v/>
      </c>
      <c r="C292" s="47" t="str">
        <f>IF(A292&gt;$B$4,"",(Input!$C$12))</f>
        <v/>
      </c>
      <c r="D292" s="48" t="str">
        <f>IF(A292&gt;=$B$4,"",(-PPMT(Input!$H$16/12,$B$4-B293,$B$4,$F$4)))</f>
        <v/>
      </c>
      <c r="E292" s="48" t="str">
        <f>IF(A292&gt;=$B$4,"",(-IPMT(Input!$H$16/12,$B$4-B293,$B$4,$F$4)))</f>
        <v/>
      </c>
      <c r="F292" s="47" t="str">
        <f t="shared" si="11"/>
        <v/>
      </c>
    </row>
    <row r="293" spans="1:6" x14ac:dyDescent="0.2">
      <c r="A293" s="44">
        <v>289</v>
      </c>
      <c r="B293" s="44" t="str">
        <f t="shared" si="10"/>
        <v/>
      </c>
      <c r="C293" s="47" t="str">
        <f>IF(A293&gt;$B$4,"",(Input!$C$12))</f>
        <v/>
      </c>
      <c r="D293" s="48" t="str">
        <f>IF(A293&gt;=$B$4,"",(-PPMT(Input!$H$16/12,$B$4-B294,$B$4,$F$4)))</f>
        <v/>
      </c>
      <c r="E293" s="48" t="str">
        <f>IF(A293&gt;=$B$4,"",(-IPMT(Input!$H$16/12,$B$4-B294,$B$4,$F$4)))</f>
        <v/>
      </c>
      <c r="F293" s="47" t="str">
        <f t="shared" si="11"/>
        <v/>
      </c>
    </row>
    <row r="294" spans="1:6" x14ac:dyDescent="0.2">
      <c r="A294" s="44">
        <v>290</v>
      </c>
      <c r="B294" s="44" t="str">
        <f t="shared" si="10"/>
        <v/>
      </c>
      <c r="C294" s="47" t="str">
        <f>IF(A294&gt;$B$4,"",(Input!$C$12))</f>
        <v/>
      </c>
      <c r="D294" s="48" t="str">
        <f>IF(A294&gt;=$B$4,"",(-PPMT(Input!$H$16/12,$B$4-B295,$B$4,$F$4)))</f>
        <v/>
      </c>
      <c r="E294" s="48" t="str">
        <f>IF(A294&gt;=$B$4,"",(-IPMT(Input!$H$16/12,$B$4-B295,$B$4,$F$4)))</f>
        <v/>
      </c>
      <c r="F294" s="47" t="str">
        <f t="shared" si="11"/>
        <v/>
      </c>
    </row>
    <row r="295" spans="1:6" x14ac:dyDescent="0.2">
      <c r="A295" s="44">
        <v>291</v>
      </c>
      <c r="B295" s="44" t="str">
        <f t="shared" si="10"/>
        <v/>
      </c>
      <c r="C295" s="47" t="str">
        <f>IF(A295&gt;$B$4,"",(Input!$C$12))</f>
        <v/>
      </c>
      <c r="D295" s="48" t="str">
        <f>IF(A295&gt;=$B$4,"",(-PPMT(Input!$H$16/12,$B$4-B296,$B$4,$F$4)))</f>
        <v/>
      </c>
      <c r="E295" s="48" t="str">
        <f>IF(A295&gt;=$B$4,"",(-IPMT(Input!$H$16/12,$B$4-B296,$B$4,$F$4)))</f>
        <v/>
      </c>
      <c r="F295" s="47" t="str">
        <f t="shared" si="11"/>
        <v/>
      </c>
    </row>
    <row r="296" spans="1:6" x14ac:dyDescent="0.2">
      <c r="A296" s="44">
        <v>292</v>
      </c>
      <c r="B296" s="44" t="str">
        <f t="shared" si="10"/>
        <v/>
      </c>
      <c r="C296" s="47" t="str">
        <f>IF(A296&gt;$B$4,"",(Input!$C$12))</f>
        <v/>
      </c>
      <c r="D296" s="48" t="str">
        <f>IF(A296&gt;=$B$4,"",(-PPMT(Input!$H$16/12,$B$4-B297,$B$4,$F$4)))</f>
        <v/>
      </c>
      <c r="E296" s="48" t="str">
        <f>IF(A296&gt;=$B$4,"",(-IPMT(Input!$H$16/12,$B$4-B297,$B$4,$F$4)))</f>
        <v/>
      </c>
      <c r="F296" s="47" t="str">
        <f t="shared" si="11"/>
        <v/>
      </c>
    </row>
    <row r="297" spans="1:6" x14ac:dyDescent="0.2">
      <c r="A297" s="44">
        <v>293</v>
      </c>
      <c r="B297" s="44" t="str">
        <f t="shared" si="10"/>
        <v/>
      </c>
      <c r="C297" s="47" t="str">
        <f>IF(A297&gt;$B$4,"",(Input!$C$12))</f>
        <v/>
      </c>
      <c r="D297" s="48" t="str">
        <f>IF(A297&gt;=$B$4,"",(-PPMT(Input!$H$16/12,$B$4-B298,$B$4,$F$4)))</f>
        <v/>
      </c>
      <c r="E297" s="48" t="str">
        <f>IF(A297&gt;=$B$4,"",(-IPMT(Input!$H$16/12,$B$4-B298,$B$4,$F$4)))</f>
        <v/>
      </c>
      <c r="F297" s="47" t="str">
        <f t="shared" si="11"/>
        <v/>
      </c>
    </row>
    <row r="298" spans="1:6" x14ac:dyDescent="0.2">
      <c r="A298" s="44">
        <v>294</v>
      </c>
      <c r="B298" s="44" t="str">
        <f t="shared" si="10"/>
        <v/>
      </c>
      <c r="C298" s="47" t="str">
        <f>IF(A298&gt;$B$4,"",(Input!$C$12))</f>
        <v/>
      </c>
      <c r="D298" s="48" t="str">
        <f>IF(A298&gt;=$B$4,"",(-PPMT(Input!$H$16/12,$B$4-B299,$B$4,$F$4)))</f>
        <v/>
      </c>
      <c r="E298" s="48" t="str">
        <f>IF(A298&gt;=$B$4,"",(-IPMT(Input!$H$16/12,$B$4-B299,$B$4,$F$4)))</f>
        <v/>
      </c>
      <c r="F298" s="47" t="str">
        <f t="shared" si="11"/>
        <v/>
      </c>
    </row>
    <row r="299" spans="1:6" x14ac:dyDescent="0.2">
      <c r="A299" s="44">
        <v>295</v>
      </c>
      <c r="B299" s="44" t="str">
        <f t="shared" si="10"/>
        <v/>
      </c>
      <c r="C299" s="47" t="str">
        <f>IF(A299&gt;$B$4,"",(Input!$C$12))</f>
        <v/>
      </c>
      <c r="D299" s="48" t="str">
        <f>IF(A299&gt;=$B$4,"",(-PPMT(Input!$H$16/12,$B$4-B300,$B$4,$F$4)))</f>
        <v/>
      </c>
      <c r="E299" s="48" t="str">
        <f>IF(A299&gt;=$B$4,"",(-IPMT(Input!$H$16/12,$B$4-B300,$B$4,$F$4)))</f>
        <v/>
      </c>
      <c r="F299" s="47" t="str">
        <f t="shared" si="11"/>
        <v/>
      </c>
    </row>
    <row r="300" spans="1:6" x14ac:dyDescent="0.2">
      <c r="A300" s="44">
        <v>296</v>
      </c>
      <c r="B300" s="44" t="str">
        <f t="shared" si="10"/>
        <v/>
      </c>
      <c r="C300" s="47" t="str">
        <f>IF(A300&gt;$B$4,"",(Input!$C$12))</f>
        <v/>
      </c>
      <c r="D300" s="48" t="str">
        <f>IF(A300&gt;=$B$4,"",(-PPMT(Input!$H$16/12,$B$4-B301,$B$4,$F$4)))</f>
        <v/>
      </c>
      <c r="E300" s="48" t="str">
        <f>IF(A300&gt;=$B$4,"",(-IPMT(Input!$H$16/12,$B$4-B301,$B$4,$F$4)))</f>
        <v/>
      </c>
      <c r="F300" s="47" t="str">
        <f t="shared" si="11"/>
        <v/>
      </c>
    </row>
    <row r="301" spans="1:6" x14ac:dyDescent="0.2">
      <c r="A301" s="44">
        <v>297</v>
      </c>
      <c r="B301" s="44" t="str">
        <f t="shared" si="10"/>
        <v/>
      </c>
      <c r="C301" s="47" t="str">
        <f>IF(A301&gt;$B$4,"",(Input!$C$12))</f>
        <v/>
      </c>
      <c r="D301" s="48" t="str">
        <f>IF(A301&gt;=$B$4,"",(-PPMT(Input!$H$16/12,$B$4-B302,$B$4,$F$4)))</f>
        <v/>
      </c>
      <c r="E301" s="48" t="str">
        <f>IF(A301&gt;=$B$4,"",(-IPMT(Input!$H$16/12,$B$4-B302,$B$4,$F$4)))</f>
        <v/>
      </c>
      <c r="F301" s="47" t="str">
        <f t="shared" si="11"/>
        <v/>
      </c>
    </row>
    <row r="302" spans="1:6" x14ac:dyDescent="0.2">
      <c r="A302" s="44">
        <v>298</v>
      </c>
      <c r="B302" s="44" t="str">
        <f t="shared" si="10"/>
        <v/>
      </c>
      <c r="C302" s="47" t="str">
        <f>IF(A302&gt;$B$4,"",(Input!$C$12))</f>
        <v/>
      </c>
      <c r="D302" s="48" t="str">
        <f>IF(A302&gt;=$B$4,"",(-PPMT(Input!$H$16/12,$B$4-B303,$B$4,$F$4)))</f>
        <v/>
      </c>
      <c r="E302" s="48" t="str">
        <f>IF(A302&gt;=$B$4,"",(-IPMT(Input!$H$16/12,$B$4-B303,$B$4,$F$4)))</f>
        <v/>
      </c>
      <c r="F302" s="47" t="str">
        <f t="shared" si="11"/>
        <v/>
      </c>
    </row>
    <row r="303" spans="1:6" x14ac:dyDescent="0.2">
      <c r="A303" s="44">
        <v>299</v>
      </c>
      <c r="B303" s="44" t="str">
        <f t="shared" si="10"/>
        <v/>
      </c>
      <c r="C303" s="47" t="str">
        <f>IF(A303&gt;$B$4,"",(Input!$C$12))</f>
        <v/>
      </c>
      <c r="D303" s="48" t="str">
        <f>IF(A303&gt;=$B$4,"",(-PPMT(Input!$H$16/12,$B$4-B304,$B$4,$F$4)))</f>
        <v/>
      </c>
      <c r="E303" s="48" t="str">
        <f>IF(A303&gt;=$B$4,"",(-IPMT(Input!$H$16/12,$B$4-B304,$B$4,$F$4)))</f>
        <v/>
      </c>
      <c r="F303" s="47" t="str">
        <f t="shared" si="11"/>
        <v/>
      </c>
    </row>
    <row r="304" spans="1:6" x14ac:dyDescent="0.2">
      <c r="A304" s="44">
        <v>300</v>
      </c>
      <c r="B304" s="44" t="str">
        <f t="shared" si="10"/>
        <v/>
      </c>
      <c r="C304" s="47" t="str">
        <f>IF(A304&gt;$B$4,"",(Input!$C$12))</f>
        <v/>
      </c>
      <c r="D304" s="48" t="str">
        <f>IF(A304&gt;=$B$4,"",(-PPMT(Input!$H$16/12,$B$4-B305,$B$4,$F$4)))</f>
        <v/>
      </c>
      <c r="E304" s="48" t="str">
        <f>IF(A304&gt;=$B$4,"",(-IPMT(Input!$H$16/12,$B$4-B305,$B$4,$F$4)))</f>
        <v/>
      </c>
      <c r="F304" s="47" t="str">
        <f t="shared" si="11"/>
        <v/>
      </c>
    </row>
    <row r="305" spans="1:6" x14ac:dyDescent="0.2">
      <c r="A305" s="44">
        <v>301</v>
      </c>
      <c r="B305" s="44" t="str">
        <f t="shared" si="10"/>
        <v/>
      </c>
      <c r="C305" s="47" t="str">
        <f>IF(A305&gt;$B$4,"",(Input!$C$12))</f>
        <v/>
      </c>
      <c r="D305" s="48" t="str">
        <f>IF(A305&gt;=$B$4,"",(-PPMT(Input!$H$16/12,$B$4-B306,$B$4,$F$4)))</f>
        <v/>
      </c>
      <c r="E305" s="48" t="str">
        <f>IF(A305&gt;=$B$4,"",(-IPMT(Input!$H$16/12,$B$4-B306,$B$4,$F$4)))</f>
        <v/>
      </c>
      <c r="F305" s="47" t="str">
        <f t="shared" si="11"/>
        <v/>
      </c>
    </row>
    <row r="306" spans="1:6" x14ac:dyDescent="0.2">
      <c r="A306" s="44">
        <v>302</v>
      </c>
      <c r="B306" s="44" t="str">
        <f t="shared" si="10"/>
        <v/>
      </c>
      <c r="C306" s="47" t="str">
        <f>IF(A306&gt;$B$4,"",(Input!$C$12))</f>
        <v/>
      </c>
      <c r="D306" s="48" t="str">
        <f>IF(A306&gt;=$B$4,"",(-PPMT(Input!$H$16/12,$B$4-B307,$B$4,$F$4)))</f>
        <v/>
      </c>
      <c r="E306" s="48" t="str">
        <f>IF(A306&gt;=$B$4,"",(-IPMT(Input!$H$16/12,$B$4-B307,$B$4,$F$4)))</f>
        <v/>
      </c>
      <c r="F306" s="47" t="str">
        <f t="shared" si="11"/>
        <v/>
      </c>
    </row>
    <row r="307" spans="1:6" x14ac:dyDescent="0.2">
      <c r="A307" s="44">
        <v>303</v>
      </c>
      <c r="B307" s="44" t="str">
        <f t="shared" si="10"/>
        <v/>
      </c>
      <c r="C307" s="47" t="str">
        <f>IF(A307&gt;$B$4,"",(Input!$C$12))</f>
        <v/>
      </c>
      <c r="D307" s="48" t="str">
        <f>IF(A307&gt;=$B$4,"",(-PPMT(Input!$H$16/12,$B$4-B308,$B$4,$F$4)))</f>
        <v/>
      </c>
      <c r="E307" s="48" t="str">
        <f>IF(A307&gt;=$B$4,"",(-IPMT(Input!$H$16/12,$B$4-B308,$B$4,$F$4)))</f>
        <v/>
      </c>
      <c r="F307" s="47" t="str">
        <f t="shared" si="11"/>
        <v/>
      </c>
    </row>
    <row r="308" spans="1:6" x14ac:dyDescent="0.2">
      <c r="A308" s="44">
        <v>304</v>
      </c>
      <c r="B308" s="44" t="str">
        <f t="shared" si="10"/>
        <v/>
      </c>
      <c r="C308" s="47" t="str">
        <f>IF(A308&gt;$B$4,"",(Input!$C$12))</f>
        <v/>
      </c>
      <c r="D308" s="48" t="str">
        <f>IF(A308&gt;=$B$4,"",(-PPMT(Input!$H$16/12,$B$4-B309,$B$4,$F$4)))</f>
        <v/>
      </c>
      <c r="E308" s="48" t="str">
        <f>IF(A308&gt;=$B$4,"",(-IPMT(Input!$H$16/12,$B$4-B309,$B$4,$F$4)))</f>
        <v/>
      </c>
      <c r="F308" s="47" t="str">
        <f t="shared" si="11"/>
        <v/>
      </c>
    </row>
    <row r="309" spans="1:6" x14ac:dyDescent="0.2">
      <c r="A309" s="44">
        <v>305</v>
      </c>
      <c r="B309" s="44" t="str">
        <f t="shared" si="10"/>
        <v/>
      </c>
      <c r="C309" s="47" t="str">
        <f>IF(A309&gt;$B$4,"",(Input!$C$12))</f>
        <v/>
      </c>
      <c r="D309" s="48" t="str">
        <f>IF(A309&gt;=$B$4,"",(-PPMT(Input!$H$16/12,$B$4-B310,$B$4,$F$4)))</f>
        <v/>
      </c>
      <c r="E309" s="48" t="str">
        <f>IF(A309&gt;=$B$4,"",(-IPMT(Input!$H$16/12,$B$4-B310,$B$4,$F$4)))</f>
        <v/>
      </c>
      <c r="F309" s="47" t="str">
        <f t="shared" si="11"/>
        <v/>
      </c>
    </row>
    <row r="310" spans="1:6" x14ac:dyDescent="0.2">
      <c r="A310" s="44">
        <v>306</v>
      </c>
      <c r="B310" s="44" t="str">
        <f t="shared" si="10"/>
        <v/>
      </c>
      <c r="C310" s="47" t="str">
        <f>IF(A310&gt;$B$4,"",(Input!$C$12))</f>
        <v/>
      </c>
      <c r="D310" s="48" t="str">
        <f>IF(A310&gt;=$B$4,"",(-PPMT(Input!$H$16/12,$B$4-B311,$B$4,$F$4)))</f>
        <v/>
      </c>
      <c r="E310" s="48" t="str">
        <f>IF(A310&gt;=$B$4,"",(-IPMT(Input!$H$16/12,$B$4-B311,$B$4,$F$4)))</f>
        <v/>
      </c>
      <c r="F310" s="47" t="str">
        <f t="shared" si="11"/>
        <v/>
      </c>
    </row>
    <row r="311" spans="1:6" x14ac:dyDescent="0.2">
      <c r="A311" s="44">
        <v>307</v>
      </c>
      <c r="B311" s="44" t="str">
        <f t="shared" si="10"/>
        <v/>
      </c>
      <c r="C311" s="47" t="str">
        <f>IF(A311&gt;$B$4,"",(Input!$C$12))</f>
        <v/>
      </c>
      <c r="D311" s="48" t="str">
        <f>IF(A311&gt;=$B$4,"",(-PPMT(Input!$H$16/12,$B$4-B312,$B$4,$F$4)))</f>
        <v/>
      </c>
      <c r="E311" s="48" t="str">
        <f>IF(A311&gt;=$B$4,"",(-IPMT(Input!$H$16/12,$B$4-B312,$B$4,$F$4)))</f>
        <v/>
      </c>
      <c r="F311" s="47" t="str">
        <f t="shared" si="11"/>
        <v/>
      </c>
    </row>
    <row r="312" spans="1:6" x14ac:dyDescent="0.2">
      <c r="A312" s="44">
        <v>308</v>
      </c>
      <c r="B312" s="44" t="str">
        <f t="shared" si="10"/>
        <v/>
      </c>
      <c r="C312" s="47" t="str">
        <f>IF(A312&gt;$B$4,"",(Input!$C$12))</f>
        <v/>
      </c>
      <c r="D312" s="48" t="str">
        <f>IF(A312&gt;=$B$4,"",(-PPMT(Input!$H$16/12,$B$4-B313,$B$4,$F$4)))</f>
        <v/>
      </c>
      <c r="E312" s="48" t="str">
        <f>IF(A312&gt;=$B$4,"",(-IPMT(Input!$H$16/12,$B$4-B313,$B$4,$F$4)))</f>
        <v/>
      </c>
      <c r="F312" s="47" t="str">
        <f t="shared" si="11"/>
        <v/>
      </c>
    </row>
    <row r="313" spans="1:6" x14ac:dyDescent="0.2">
      <c r="A313" s="44">
        <v>309</v>
      </c>
      <c r="B313" s="44" t="str">
        <f t="shared" si="10"/>
        <v/>
      </c>
      <c r="C313" s="47" t="str">
        <f>IF(A313&gt;$B$4,"",(Input!$C$12))</f>
        <v/>
      </c>
      <c r="D313" s="48" t="str">
        <f>IF(A313&gt;=$B$4,"",(-PPMT(Input!$H$16/12,$B$4-B314,$B$4,$F$4)))</f>
        <v/>
      </c>
      <c r="E313" s="48" t="str">
        <f>IF(A313&gt;=$B$4,"",(-IPMT(Input!$H$16/12,$B$4-B314,$B$4,$F$4)))</f>
        <v/>
      </c>
      <c r="F313" s="47" t="str">
        <f t="shared" si="11"/>
        <v/>
      </c>
    </row>
    <row r="314" spans="1:6" x14ac:dyDescent="0.2">
      <c r="A314" s="44">
        <v>310</v>
      </c>
      <c r="B314" s="44" t="str">
        <f t="shared" si="10"/>
        <v/>
      </c>
      <c r="C314" s="47" t="str">
        <f>IF(A314&gt;$B$4,"",(Input!$C$12))</f>
        <v/>
      </c>
      <c r="D314" s="48" t="str">
        <f>IF(A314&gt;=$B$4,"",(-PPMT(Input!$H$16/12,$B$4-B315,$B$4,$F$4)))</f>
        <v/>
      </c>
      <c r="E314" s="48" t="str">
        <f>IF(A314&gt;=$B$4,"",(-IPMT(Input!$H$16/12,$B$4-B315,$B$4,$F$4)))</f>
        <v/>
      </c>
      <c r="F314" s="47" t="str">
        <f t="shared" si="11"/>
        <v/>
      </c>
    </row>
    <row r="315" spans="1:6" x14ac:dyDescent="0.2">
      <c r="A315" s="44">
        <v>311</v>
      </c>
      <c r="B315" s="44" t="str">
        <f t="shared" si="10"/>
        <v/>
      </c>
      <c r="C315" s="47" t="str">
        <f>IF(A315&gt;$B$4,"",(Input!$C$12))</f>
        <v/>
      </c>
      <c r="D315" s="48" t="str">
        <f>IF(A315&gt;=$B$4,"",(-PPMT(Input!$H$16/12,$B$4-B316,$B$4,$F$4)))</f>
        <v/>
      </c>
      <c r="E315" s="48" t="str">
        <f>IF(A315&gt;=$B$4,"",(-IPMT(Input!$H$16/12,$B$4-B316,$B$4,$F$4)))</f>
        <v/>
      </c>
      <c r="F315" s="47" t="str">
        <f t="shared" si="11"/>
        <v/>
      </c>
    </row>
    <row r="316" spans="1:6" x14ac:dyDescent="0.2">
      <c r="A316" s="44">
        <v>312</v>
      </c>
      <c r="B316" s="44" t="str">
        <f t="shared" si="10"/>
        <v/>
      </c>
      <c r="C316" s="47" t="str">
        <f>IF(A316&gt;$B$4,"",(Input!$C$12))</f>
        <v/>
      </c>
      <c r="D316" s="48" t="str">
        <f>IF(A316&gt;=$B$4,"",(-PPMT(Input!$H$16/12,$B$4-B317,$B$4,$F$4)))</f>
        <v/>
      </c>
      <c r="E316" s="48" t="str">
        <f>IF(A316&gt;=$B$4,"",(-IPMT(Input!$H$16/12,$B$4-B317,$B$4,$F$4)))</f>
        <v/>
      </c>
      <c r="F316" s="47" t="str">
        <f t="shared" si="11"/>
        <v/>
      </c>
    </row>
    <row r="317" spans="1:6" x14ac:dyDescent="0.2">
      <c r="A317" s="44">
        <v>313</v>
      </c>
      <c r="B317" s="44" t="str">
        <f t="shared" si="10"/>
        <v/>
      </c>
      <c r="C317" s="47" t="str">
        <f>IF(A317&gt;$B$4,"",(Input!$C$12))</f>
        <v/>
      </c>
      <c r="D317" s="48" t="str">
        <f>IF(A317&gt;=$B$4,"",(-PPMT(Input!$H$16/12,$B$4-B318,$B$4,$F$4)))</f>
        <v/>
      </c>
      <c r="E317" s="48" t="str">
        <f>IF(A317&gt;=$B$4,"",(-IPMT(Input!$H$16/12,$B$4-B318,$B$4,$F$4)))</f>
        <v/>
      </c>
      <c r="F317" s="47" t="str">
        <f t="shared" si="11"/>
        <v/>
      </c>
    </row>
    <row r="318" spans="1:6" x14ac:dyDescent="0.2">
      <c r="A318" s="44">
        <v>314</v>
      </c>
      <c r="B318" s="44" t="str">
        <f t="shared" ref="B318:B364" si="12">IF(A318&gt;$B$4,"",(B317-1))</f>
        <v/>
      </c>
      <c r="C318" s="47" t="str">
        <f>IF(A318&gt;$B$4,"",(Input!$C$12))</f>
        <v/>
      </c>
      <c r="D318" s="48" t="str">
        <f>IF(A318&gt;=$B$4,"",(-PPMT(Input!$H$16/12,$B$4-B319,$B$4,$F$4)))</f>
        <v/>
      </c>
      <c r="E318" s="48" t="str">
        <f>IF(A318&gt;=$B$4,"",(-IPMT(Input!$H$16/12,$B$4-B319,$B$4,$F$4)))</f>
        <v/>
      </c>
      <c r="F318" s="47" t="str">
        <f t="shared" ref="F318:F363" si="13">IF(A318&gt;$B$4,"",(F317-D317))</f>
        <v/>
      </c>
    </row>
    <row r="319" spans="1:6" x14ac:dyDescent="0.2">
      <c r="A319" s="44">
        <v>315</v>
      </c>
      <c r="B319" s="44" t="str">
        <f t="shared" si="12"/>
        <v/>
      </c>
      <c r="C319" s="47" t="str">
        <f>IF(A319&gt;$B$4,"",(Input!$C$12))</f>
        <v/>
      </c>
      <c r="D319" s="48" t="str">
        <f>IF(A319&gt;=$B$4,"",(-PPMT(Input!$H$16/12,$B$4-B320,$B$4,$F$4)))</f>
        <v/>
      </c>
      <c r="E319" s="48" t="str">
        <f>IF(A319&gt;=$B$4,"",(-IPMT(Input!$H$16/12,$B$4-B320,$B$4,$F$4)))</f>
        <v/>
      </c>
      <c r="F319" s="47" t="str">
        <f t="shared" si="13"/>
        <v/>
      </c>
    </row>
    <row r="320" spans="1:6" x14ac:dyDescent="0.2">
      <c r="A320" s="44">
        <v>316</v>
      </c>
      <c r="B320" s="44" t="str">
        <f t="shared" si="12"/>
        <v/>
      </c>
      <c r="C320" s="47" t="str">
        <f>IF(A320&gt;$B$4,"",(Input!$C$12))</f>
        <v/>
      </c>
      <c r="D320" s="48" t="str">
        <f>IF(A320&gt;=$B$4,"",(-PPMT(Input!$H$16/12,$B$4-B321,$B$4,$F$4)))</f>
        <v/>
      </c>
      <c r="E320" s="48" t="str">
        <f>IF(A320&gt;=$B$4,"",(-IPMT(Input!$H$16/12,$B$4-B321,$B$4,$F$4)))</f>
        <v/>
      </c>
      <c r="F320" s="47" t="str">
        <f t="shared" si="13"/>
        <v/>
      </c>
    </row>
    <row r="321" spans="1:6" x14ac:dyDescent="0.2">
      <c r="A321" s="44">
        <v>317</v>
      </c>
      <c r="B321" s="44" t="str">
        <f t="shared" si="12"/>
        <v/>
      </c>
      <c r="C321" s="47" t="str">
        <f>IF(A321&gt;$B$4,"",(Input!$C$12))</f>
        <v/>
      </c>
      <c r="D321" s="48" t="str">
        <f>IF(A321&gt;=$B$4,"",(-PPMT(Input!$H$16/12,$B$4-B322,$B$4,$F$4)))</f>
        <v/>
      </c>
      <c r="E321" s="48" t="str">
        <f>IF(A321&gt;=$B$4,"",(-IPMT(Input!$H$16/12,$B$4-B322,$B$4,$F$4)))</f>
        <v/>
      </c>
      <c r="F321" s="47" t="str">
        <f t="shared" si="13"/>
        <v/>
      </c>
    </row>
    <row r="322" spans="1:6" x14ac:dyDescent="0.2">
      <c r="A322" s="44">
        <v>318</v>
      </c>
      <c r="B322" s="44" t="str">
        <f t="shared" si="12"/>
        <v/>
      </c>
      <c r="C322" s="47" t="str">
        <f>IF(A322&gt;$B$4,"",(Input!$C$12))</f>
        <v/>
      </c>
      <c r="D322" s="48" t="str">
        <f>IF(A322&gt;=$B$4,"",(-PPMT(Input!$H$16/12,$B$4-B323,$B$4,$F$4)))</f>
        <v/>
      </c>
      <c r="E322" s="48" t="str">
        <f>IF(A322&gt;=$B$4,"",(-IPMT(Input!$H$16/12,$B$4-B323,$B$4,$F$4)))</f>
        <v/>
      </c>
      <c r="F322" s="47" t="str">
        <f t="shared" si="13"/>
        <v/>
      </c>
    </row>
    <row r="323" spans="1:6" x14ac:dyDescent="0.2">
      <c r="A323" s="44">
        <v>319</v>
      </c>
      <c r="B323" s="44" t="str">
        <f t="shared" si="12"/>
        <v/>
      </c>
      <c r="C323" s="47" t="str">
        <f>IF(A323&gt;$B$4,"",(Input!$C$12))</f>
        <v/>
      </c>
      <c r="D323" s="48" t="str">
        <f>IF(A323&gt;=$B$4,"",(-PPMT(Input!$H$16/12,$B$4-B324,$B$4,$F$4)))</f>
        <v/>
      </c>
      <c r="E323" s="48" t="str">
        <f>IF(A323&gt;=$B$4,"",(-IPMT(Input!$H$16/12,$B$4-B324,$B$4,$F$4)))</f>
        <v/>
      </c>
      <c r="F323" s="47" t="str">
        <f t="shared" si="13"/>
        <v/>
      </c>
    </row>
    <row r="324" spans="1:6" x14ac:dyDescent="0.2">
      <c r="A324" s="44">
        <v>320</v>
      </c>
      <c r="B324" s="44" t="str">
        <f t="shared" si="12"/>
        <v/>
      </c>
      <c r="C324" s="47" t="str">
        <f>IF(A324&gt;$B$4,"",(Input!$C$12))</f>
        <v/>
      </c>
      <c r="D324" s="48" t="str">
        <f>IF(A324&gt;=$B$4,"",(-PPMT(Input!$H$16/12,$B$4-B325,$B$4,$F$4)))</f>
        <v/>
      </c>
      <c r="E324" s="48" t="str">
        <f>IF(A324&gt;=$B$4,"",(-IPMT(Input!$H$16/12,$B$4-B325,$B$4,$F$4)))</f>
        <v/>
      </c>
      <c r="F324" s="47" t="str">
        <f t="shared" si="13"/>
        <v/>
      </c>
    </row>
    <row r="325" spans="1:6" x14ac:dyDescent="0.2">
      <c r="A325" s="44">
        <v>321</v>
      </c>
      <c r="B325" s="44" t="str">
        <f t="shared" si="12"/>
        <v/>
      </c>
      <c r="C325" s="47" t="str">
        <f>IF(A325&gt;$B$4,"",(Input!$C$12))</f>
        <v/>
      </c>
      <c r="D325" s="48" t="str">
        <f>IF(A325&gt;=$B$4,"",(-PPMT(Input!$H$16/12,$B$4-B326,$B$4,$F$4)))</f>
        <v/>
      </c>
      <c r="E325" s="48" t="str">
        <f>IF(A325&gt;=$B$4,"",(-IPMT(Input!$H$16/12,$B$4-B326,$B$4,$F$4)))</f>
        <v/>
      </c>
      <c r="F325" s="47" t="str">
        <f t="shared" si="13"/>
        <v/>
      </c>
    </row>
    <row r="326" spans="1:6" x14ac:dyDescent="0.2">
      <c r="A326" s="44">
        <v>322</v>
      </c>
      <c r="B326" s="44" t="str">
        <f t="shared" si="12"/>
        <v/>
      </c>
      <c r="C326" s="47" t="str">
        <f>IF(A326&gt;$B$4,"",(Input!$C$12))</f>
        <v/>
      </c>
      <c r="D326" s="48" t="str">
        <f>IF(A326&gt;=$B$4,"",(-PPMT(Input!$H$16/12,$B$4-B327,$B$4,$F$4)))</f>
        <v/>
      </c>
      <c r="E326" s="48" t="str">
        <f>IF(A326&gt;=$B$4,"",(-IPMT(Input!$H$16/12,$B$4-B327,$B$4,$F$4)))</f>
        <v/>
      </c>
      <c r="F326" s="47" t="str">
        <f t="shared" si="13"/>
        <v/>
      </c>
    </row>
    <row r="327" spans="1:6" x14ac:dyDescent="0.2">
      <c r="A327" s="44">
        <v>323</v>
      </c>
      <c r="B327" s="44" t="str">
        <f t="shared" si="12"/>
        <v/>
      </c>
      <c r="C327" s="47" t="str">
        <f>IF(A327&gt;$B$4,"",(Input!$C$12))</f>
        <v/>
      </c>
      <c r="D327" s="48" t="str">
        <f>IF(A327&gt;=$B$4,"",(-PPMT(Input!$H$16/12,$B$4-B328,$B$4,$F$4)))</f>
        <v/>
      </c>
      <c r="E327" s="48" t="str">
        <f>IF(A327&gt;=$B$4,"",(-IPMT(Input!$H$16/12,$B$4-B328,$B$4,$F$4)))</f>
        <v/>
      </c>
      <c r="F327" s="47" t="str">
        <f t="shared" si="13"/>
        <v/>
      </c>
    </row>
    <row r="328" spans="1:6" x14ac:dyDescent="0.2">
      <c r="A328" s="44">
        <v>324</v>
      </c>
      <c r="B328" s="44" t="str">
        <f t="shared" si="12"/>
        <v/>
      </c>
      <c r="C328" s="47" t="str">
        <f>IF(A328&gt;$B$4,"",(Input!$C$12))</f>
        <v/>
      </c>
      <c r="D328" s="48" t="str">
        <f>IF(A328&gt;=$B$4,"",(-PPMT(Input!$H$16/12,$B$4-B329,$B$4,$F$4)))</f>
        <v/>
      </c>
      <c r="E328" s="48" t="str">
        <f>IF(A328&gt;=$B$4,"",(-IPMT(Input!$H$16/12,$B$4-B329,$B$4,$F$4)))</f>
        <v/>
      </c>
      <c r="F328" s="47" t="str">
        <f t="shared" si="13"/>
        <v/>
      </c>
    </row>
    <row r="329" spans="1:6" x14ac:dyDescent="0.2">
      <c r="A329" s="44">
        <v>325</v>
      </c>
      <c r="B329" s="44" t="str">
        <f t="shared" si="12"/>
        <v/>
      </c>
      <c r="C329" s="47" t="str">
        <f>IF(A329&gt;$B$4,"",(Input!$C$12))</f>
        <v/>
      </c>
      <c r="D329" s="48" t="str">
        <f>IF(A329&gt;=$B$4,"",(-PPMT(Input!$H$16/12,$B$4-B330,$B$4,$F$4)))</f>
        <v/>
      </c>
      <c r="E329" s="48" t="str">
        <f>IF(A329&gt;=$B$4,"",(-IPMT(Input!$H$16/12,$B$4-B330,$B$4,$F$4)))</f>
        <v/>
      </c>
      <c r="F329" s="47" t="str">
        <f t="shared" si="13"/>
        <v/>
      </c>
    </row>
    <row r="330" spans="1:6" x14ac:dyDescent="0.2">
      <c r="A330" s="44">
        <v>326</v>
      </c>
      <c r="B330" s="44" t="str">
        <f t="shared" si="12"/>
        <v/>
      </c>
      <c r="C330" s="47" t="str">
        <f>IF(A330&gt;$B$4,"",(Input!$C$12))</f>
        <v/>
      </c>
      <c r="D330" s="48" t="str">
        <f>IF(A330&gt;=$B$4,"",(-PPMT(Input!$H$16/12,$B$4-B331,$B$4,$F$4)))</f>
        <v/>
      </c>
      <c r="E330" s="48" t="str">
        <f>IF(A330&gt;=$B$4,"",(-IPMT(Input!$H$16/12,$B$4-B331,$B$4,$F$4)))</f>
        <v/>
      </c>
      <c r="F330" s="47" t="str">
        <f t="shared" si="13"/>
        <v/>
      </c>
    </row>
    <row r="331" spans="1:6" x14ac:dyDescent="0.2">
      <c r="A331" s="44">
        <v>327</v>
      </c>
      <c r="B331" s="44" t="str">
        <f t="shared" si="12"/>
        <v/>
      </c>
      <c r="C331" s="47" t="str">
        <f>IF(A331&gt;$B$4,"",(Input!$C$12))</f>
        <v/>
      </c>
      <c r="D331" s="48" t="str">
        <f>IF(A331&gt;=$B$4,"",(-PPMT(Input!$H$16/12,$B$4-B332,$B$4,$F$4)))</f>
        <v/>
      </c>
      <c r="E331" s="48" t="str">
        <f>IF(A331&gt;=$B$4,"",(-IPMT(Input!$H$16/12,$B$4-B332,$B$4,$F$4)))</f>
        <v/>
      </c>
      <c r="F331" s="47" t="str">
        <f t="shared" si="13"/>
        <v/>
      </c>
    </row>
    <row r="332" spans="1:6" x14ac:dyDescent="0.2">
      <c r="A332" s="44">
        <v>328</v>
      </c>
      <c r="B332" s="44" t="str">
        <f t="shared" si="12"/>
        <v/>
      </c>
      <c r="C332" s="47" t="str">
        <f>IF(A332&gt;$B$4,"",(Input!$C$12))</f>
        <v/>
      </c>
      <c r="D332" s="48" t="str">
        <f>IF(A332&gt;=$B$4,"",(-PPMT(Input!$H$16/12,$B$4-B333,$B$4,$F$4)))</f>
        <v/>
      </c>
      <c r="E332" s="48" t="str">
        <f>IF(A332&gt;=$B$4,"",(-IPMT(Input!$H$16/12,$B$4-B333,$B$4,$F$4)))</f>
        <v/>
      </c>
      <c r="F332" s="47" t="str">
        <f t="shared" si="13"/>
        <v/>
      </c>
    </row>
    <row r="333" spans="1:6" x14ac:dyDescent="0.2">
      <c r="A333" s="44">
        <v>329</v>
      </c>
      <c r="B333" s="44" t="str">
        <f t="shared" si="12"/>
        <v/>
      </c>
      <c r="C333" s="47" t="str">
        <f>IF(A333&gt;$B$4,"",(Input!$C$12))</f>
        <v/>
      </c>
      <c r="D333" s="48" t="str">
        <f>IF(A333&gt;=$B$4,"",(-PPMT(Input!$H$16/12,$B$4-B334,$B$4,$F$4)))</f>
        <v/>
      </c>
      <c r="E333" s="48" t="str">
        <f>IF(A333&gt;=$B$4,"",(-IPMT(Input!$H$16/12,$B$4-B334,$B$4,$F$4)))</f>
        <v/>
      </c>
      <c r="F333" s="47" t="str">
        <f t="shared" si="13"/>
        <v/>
      </c>
    </row>
    <row r="334" spans="1:6" x14ac:dyDescent="0.2">
      <c r="A334" s="44">
        <v>330</v>
      </c>
      <c r="B334" s="44" t="str">
        <f t="shared" si="12"/>
        <v/>
      </c>
      <c r="C334" s="47" t="str">
        <f>IF(A334&gt;$B$4,"",(Input!$C$12))</f>
        <v/>
      </c>
      <c r="D334" s="48" t="str">
        <f>IF(A334&gt;=$B$4,"",(-PPMT(Input!$H$16/12,$B$4-B335,$B$4,$F$4)))</f>
        <v/>
      </c>
      <c r="E334" s="48" t="str">
        <f>IF(A334&gt;=$B$4,"",(-IPMT(Input!$H$16/12,$B$4-B335,$B$4,$F$4)))</f>
        <v/>
      </c>
      <c r="F334" s="47" t="str">
        <f t="shared" si="13"/>
        <v/>
      </c>
    </row>
    <row r="335" spans="1:6" x14ac:dyDescent="0.2">
      <c r="A335" s="44">
        <v>331</v>
      </c>
      <c r="B335" s="44" t="str">
        <f t="shared" si="12"/>
        <v/>
      </c>
      <c r="C335" s="47" t="str">
        <f>IF(A335&gt;$B$4,"",(Input!$C$12))</f>
        <v/>
      </c>
      <c r="D335" s="48" t="str">
        <f>IF(A335&gt;=$B$4,"",(-PPMT(Input!$H$16/12,$B$4-B336,$B$4,$F$4)))</f>
        <v/>
      </c>
      <c r="E335" s="48" t="str">
        <f>IF(A335&gt;=$B$4,"",(-IPMT(Input!$H$16/12,$B$4-B336,$B$4,$F$4)))</f>
        <v/>
      </c>
      <c r="F335" s="47" t="str">
        <f t="shared" si="13"/>
        <v/>
      </c>
    </row>
    <row r="336" spans="1:6" x14ac:dyDescent="0.2">
      <c r="A336" s="44">
        <v>332</v>
      </c>
      <c r="B336" s="44" t="str">
        <f t="shared" si="12"/>
        <v/>
      </c>
      <c r="C336" s="47" t="str">
        <f>IF(A336&gt;$B$4,"",(Input!$C$12))</f>
        <v/>
      </c>
      <c r="D336" s="48" t="str">
        <f>IF(A336&gt;=$B$4,"",(-PPMT(Input!$H$16/12,$B$4-B337,$B$4,$F$4)))</f>
        <v/>
      </c>
      <c r="E336" s="48" t="str">
        <f>IF(A336&gt;=$B$4,"",(-IPMT(Input!$H$16/12,$B$4-B337,$B$4,$F$4)))</f>
        <v/>
      </c>
      <c r="F336" s="47" t="str">
        <f t="shared" si="13"/>
        <v/>
      </c>
    </row>
    <row r="337" spans="1:6" x14ac:dyDescent="0.2">
      <c r="A337" s="44">
        <v>333</v>
      </c>
      <c r="B337" s="44" t="str">
        <f t="shared" si="12"/>
        <v/>
      </c>
      <c r="C337" s="47" t="str">
        <f>IF(A337&gt;$B$4,"",(Input!$C$12))</f>
        <v/>
      </c>
      <c r="D337" s="48" t="str">
        <f>IF(A337&gt;=$B$4,"",(-PPMT(Input!$H$16/12,$B$4-B338,$B$4,$F$4)))</f>
        <v/>
      </c>
      <c r="E337" s="48" t="str">
        <f>IF(A337&gt;=$B$4,"",(-IPMT(Input!$H$16/12,$B$4-B338,$B$4,$F$4)))</f>
        <v/>
      </c>
      <c r="F337" s="47" t="str">
        <f t="shared" si="13"/>
        <v/>
      </c>
    </row>
    <row r="338" spans="1:6" x14ac:dyDescent="0.2">
      <c r="A338" s="44">
        <v>334</v>
      </c>
      <c r="B338" s="44" t="str">
        <f t="shared" si="12"/>
        <v/>
      </c>
      <c r="C338" s="47" t="str">
        <f>IF(A338&gt;$B$4,"",(Input!$C$12))</f>
        <v/>
      </c>
      <c r="D338" s="48" t="str">
        <f>IF(A338&gt;=$B$4,"",(-PPMT(Input!$H$16/12,$B$4-B339,$B$4,$F$4)))</f>
        <v/>
      </c>
      <c r="E338" s="48" t="str">
        <f>IF(A338&gt;=$B$4,"",(-IPMT(Input!$H$16/12,$B$4-B339,$B$4,$F$4)))</f>
        <v/>
      </c>
      <c r="F338" s="47" t="str">
        <f t="shared" si="13"/>
        <v/>
      </c>
    </row>
    <row r="339" spans="1:6" x14ac:dyDescent="0.2">
      <c r="A339" s="44">
        <v>335</v>
      </c>
      <c r="B339" s="44" t="str">
        <f t="shared" si="12"/>
        <v/>
      </c>
      <c r="C339" s="47" t="str">
        <f>IF(A339&gt;$B$4,"",(Input!$C$12))</f>
        <v/>
      </c>
      <c r="D339" s="48" t="str">
        <f>IF(A339&gt;=$B$4,"",(-PPMT(Input!$H$16/12,$B$4-B340,$B$4,$F$4)))</f>
        <v/>
      </c>
      <c r="E339" s="48" t="str">
        <f>IF(A339&gt;=$B$4,"",(-IPMT(Input!$H$16/12,$B$4-B340,$B$4,$F$4)))</f>
        <v/>
      </c>
      <c r="F339" s="47" t="str">
        <f t="shared" si="13"/>
        <v/>
      </c>
    </row>
    <row r="340" spans="1:6" x14ac:dyDescent="0.2">
      <c r="A340" s="44">
        <v>336</v>
      </c>
      <c r="B340" s="44" t="str">
        <f t="shared" si="12"/>
        <v/>
      </c>
      <c r="C340" s="47" t="str">
        <f>IF(A340&gt;$B$4,"",(Input!$C$12))</f>
        <v/>
      </c>
      <c r="D340" s="48" t="str">
        <f>IF(A340&gt;=$B$4,"",(-PPMT(Input!$H$16/12,$B$4-B341,$B$4,$F$4)))</f>
        <v/>
      </c>
      <c r="E340" s="48" t="str">
        <f>IF(A340&gt;=$B$4,"",(-IPMT(Input!$H$16/12,$B$4-B341,$B$4,$F$4)))</f>
        <v/>
      </c>
      <c r="F340" s="47" t="str">
        <f t="shared" si="13"/>
        <v/>
      </c>
    </row>
    <row r="341" spans="1:6" x14ac:dyDescent="0.2">
      <c r="A341" s="44">
        <v>337</v>
      </c>
      <c r="B341" s="44" t="str">
        <f t="shared" si="12"/>
        <v/>
      </c>
      <c r="C341" s="47" t="str">
        <f>IF(A341&gt;$B$4,"",(Input!$C$12))</f>
        <v/>
      </c>
      <c r="D341" s="48" t="str">
        <f>IF(A341&gt;=$B$4,"",(-PPMT(Input!$H$16/12,$B$4-B342,$B$4,$F$4)))</f>
        <v/>
      </c>
      <c r="E341" s="48" t="str">
        <f>IF(A341&gt;=$B$4,"",(-IPMT(Input!$H$16/12,$B$4-B342,$B$4,$F$4)))</f>
        <v/>
      </c>
      <c r="F341" s="47" t="str">
        <f t="shared" si="13"/>
        <v/>
      </c>
    </row>
    <row r="342" spans="1:6" x14ac:dyDescent="0.2">
      <c r="A342" s="44">
        <v>338</v>
      </c>
      <c r="B342" s="44" t="str">
        <f t="shared" si="12"/>
        <v/>
      </c>
      <c r="C342" s="47" t="str">
        <f>IF(A342&gt;$B$4,"",(Input!$C$12))</f>
        <v/>
      </c>
      <c r="D342" s="48" t="str">
        <f>IF(A342&gt;=$B$4,"",(-PPMT(Input!$H$16/12,$B$4-B343,$B$4,$F$4)))</f>
        <v/>
      </c>
      <c r="E342" s="48" t="str">
        <f>IF(A342&gt;=$B$4,"",(-IPMT(Input!$H$16/12,$B$4-B343,$B$4,$F$4)))</f>
        <v/>
      </c>
      <c r="F342" s="47" t="str">
        <f t="shared" si="13"/>
        <v/>
      </c>
    </row>
    <row r="343" spans="1:6" x14ac:dyDescent="0.2">
      <c r="A343" s="44">
        <v>339</v>
      </c>
      <c r="B343" s="44" t="str">
        <f t="shared" si="12"/>
        <v/>
      </c>
      <c r="C343" s="47" t="str">
        <f>IF(A343&gt;$B$4,"",(Input!$C$12))</f>
        <v/>
      </c>
      <c r="D343" s="48" t="str">
        <f>IF(A343&gt;=$B$4,"",(-PPMT(Input!$H$16/12,$B$4-B344,$B$4,$F$4)))</f>
        <v/>
      </c>
      <c r="E343" s="48" t="str">
        <f>IF(A343&gt;=$B$4,"",(-IPMT(Input!$H$16/12,$B$4-B344,$B$4,$F$4)))</f>
        <v/>
      </c>
      <c r="F343" s="47" t="str">
        <f t="shared" si="13"/>
        <v/>
      </c>
    </row>
    <row r="344" spans="1:6" x14ac:dyDescent="0.2">
      <c r="A344" s="44">
        <v>340</v>
      </c>
      <c r="B344" s="44" t="str">
        <f t="shared" si="12"/>
        <v/>
      </c>
      <c r="C344" s="47" t="str">
        <f>IF(A344&gt;$B$4,"",(Input!$C$12))</f>
        <v/>
      </c>
      <c r="D344" s="48" t="str">
        <f>IF(A344&gt;=$B$4,"",(-PPMT(Input!$H$16/12,$B$4-B345,$B$4,$F$4)))</f>
        <v/>
      </c>
      <c r="E344" s="48" t="str">
        <f>IF(A344&gt;=$B$4,"",(-IPMT(Input!$H$16/12,$B$4-B345,$B$4,$F$4)))</f>
        <v/>
      </c>
      <c r="F344" s="47" t="str">
        <f t="shared" si="13"/>
        <v/>
      </c>
    </row>
    <row r="345" spans="1:6" x14ac:dyDescent="0.2">
      <c r="A345" s="44">
        <v>341</v>
      </c>
      <c r="B345" s="44" t="str">
        <f t="shared" si="12"/>
        <v/>
      </c>
      <c r="C345" s="47" t="str">
        <f>IF(A345&gt;$B$4,"",(Input!$C$12))</f>
        <v/>
      </c>
      <c r="D345" s="48" t="str">
        <f>IF(A345&gt;=$B$4,"",(-PPMT(Input!$H$16/12,$B$4-B346,$B$4,$F$4)))</f>
        <v/>
      </c>
      <c r="E345" s="48" t="str">
        <f>IF(A345&gt;=$B$4,"",(-IPMT(Input!$H$16/12,$B$4-B346,$B$4,$F$4)))</f>
        <v/>
      </c>
      <c r="F345" s="47" t="str">
        <f t="shared" si="13"/>
        <v/>
      </c>
    </row>
    <row r="346" spans="1:6" x14ac:dyDescent="0.2">
      <c r="A346" s="44">
        <v>342</v>
      </c>
      <c r="B346" s="44" t="str">
        <f t="shared" si="12"/>
        <v/>
      </c>
      <c r="C346" s="47" t="str">
        <f>IF(A346&gt;$B$4,"",(Input!$C$12))</f>
        <v/>
      </c>
      <c r="D346" s="48" t="str">
        <f>IF(A346&gt;=$B$4,"",(-PPMT(Input!$H$16/12,$B$4-B347,$B$4,$F$4)))</f>
        <v/>
      </c>
      <c r="E346" s="48" t="str">
        <f>IF(A346&gt;=$B$4,"",(-IPMT(Input!$H$16/12,$B$4-B347,$B$4,$F$4)))</f>
        <v/>
      </c>
      <c r="F346" s="47" t="str">
        <f t="shared" si="13"/>
        <v/>
      </c>
    </row>
    <row r="347" spans="1:6" x14ac:dyDescent="0.2">
      <c r="A347" s="44">
        <v>343</v>
      </c>
      <c r="B347" s="44" t="str">
        <f t="shared" si="12"/>
        <v/>
      </c>
      <c r="C347" s="47" t="str">
        <f>IF(A347&gt;$B$4,"",(Input!$C$12))</f>
        <v/>
      </c>
      <c r="D347" s="48" t="str">
        <f>IF(A347&gt;=$B$4,"",(-PPMT(Input!$H$16/12,$B$4-B348,$B$4,$F$4)))</f>
        <v/>
      </c>
      <c r="E347" s="48" t="str">
        <f>IF(A347&gt;=$B$4,"",(-IPMT(Input!$H$16/12,$B$4-B348,$B$4,$F$4)))</f>
        <v/>
      </c>
      <c r="F347" s="47" t="str">
        <f t="shared" si="13"/>
        <v/>
      </c>
    </row>
    <row r="348" spans="1:6" x14ac:dyDescent="0.2">
      <c r="A348" s="44">
        <v>344</v>
      </c>
      <c r="B348" s="44" t="str">
        <f t="shared" si="12"/>
        <v/>
      </c>
      <c r="C348" s="47" t="str">
        <f>IF(A348&gt;$B$4,"",(Input!$C$12))</f>
        <v/>
      </c>
      <c r="D348" s="48" t="str">
        <f>IF(A348&gt;=$B$4,"",(-PPMT(Input!$H$16/12,$B$4-B349,$B$4,$F$4)))</f>
        <v/>
      </c>
      <c r="E348" s="48" t="str">
        <f>IF(A348&gt;=$B$4,"",(-IPMT(Input!$H$16/12,$B$4-B349,$B$4,$F$4)))</f>
        <v/>
      </c>
      <c r="F348" s="47" t="str">
        <f t="shared" si="13"/>
        <v/>
      </c>
    </row>
    <row r="349" spans="1:6" x14ac:dyDescent="0.2">
      <c r="A349" s="44">
        <v>345</v>
      </c>
      <c r="B349" s="44" t="str">
        <f t="shared" si="12"/>
        <v/>
      </c>
      <c r="C349" s="47" t="str">
        <f>IF(A349&gt;$B$4,"",(Input!$C$12))</f>
        <v/>
      </c>
      <c r="D349" s="48" t="str">
        <f>IF(A349&gt;=$B$4,"",(-PPMT(Input!$H$16/12,$B$4-B350,$B$4,$F$4)))</f>
        <v/>
      </c>
      <c r="E349" s="48" t="str">
        <f>IF(A349&gt;=$B$4,"",(-IPMT(Input!$H$16/12,$B$4-B350,$B$4,$F$4)))</f>
        <v/>
      </c>
      <c r="F349" s="47" t="str">
        <f t="shared" si="13"/>
        <v/>
      </c>
    </row>
    <row r="350" spans="1:6" x14ac:dyDescent="0.2">
      <c r="A350" s="44">
        <v>346</v>
      </c>
      <c r="B350" s="44" t="str">
        <f t="shared" si="12"/>
        <v/>
      </c>
      <c r="C350" s="47" t="str">
        <f>IF(A350&gt;$B$4,"",(Input!$C$12))</f>
        <v/>
      </c>
      <c r="D350" s="48" t="str">
        <f>IF(A350&gt;=$B$4,"",(-PPMT(Input!$H$16/12,$B$4-B351,$B$4,$F$4)))</f>
        <v/>
      </c>
      <c r="E350" s="48" t="str">
        <f>IF(A350&gt;=$B$4,"",(-IPMT(Input!$H$16/12,$B$4-B351,$B$4,$F$4)))</f>
        <v/>
      </c>
      <c r="F350" s="47" t="str">
        <f t="shared" si="13"/>
        <v/>
      </c>
    </row>
    <row r="351" spans="1:6" x14ac:dyDescent="0.2">
      <c r="A351" s="44">
        <v>347</v>
      </c>
      <c r="B351" s="44" t="str">
        <f t="shared" si="12"/>
        <v/>
      </c>
      <c r="C351" s="47" t="str">
        <f>IF(A351&gt;$B$4,"",(Input!$C$12))</f>
        <v/>
      </c>
      <c r="D351" s="48" t="str">
        <f>IF(A351&gt;=$B$4,"",(-PPMT(Input!$H$16/12,$B$4-B352,$B$4,$F$4)))</f>
        <v/>
      </c>
      <c r="E351" s="48" t="str">
        <f>IF(A351&gt;=$B$4,"",(-IPMT(Input!$H$16/12,$B$4-B352,$B$4,$F$4)))</f>
        <v/>
      </c>
      <c r="F351" s="47" t="str">
        <f t="shared" si="13"/>
        <v/>
      </c>
    </row>
    <row r="352" spans="1:6" x14ac:dyDescent="0.2">
      <c r="A352" s="44">
        <v>348</v>
      </c>
      <c r="B352" s="44" t="str">
        <f t="shared" si="12"/>
        <v/>
      </c>
      <c r="C352" s="47" t="str">
        <f>IF(A352&gt;$B$4,"",(Input!$C$12))</f>
        <v/>
      </c>
      <c r="D352" s="48" t="str">
        <f>IF(A352&gt;=$B$4,"",(-PPMT(Input!$H$16/12,$B$4-B353,$B$4,$F$4)))</f>
        <v/>
      </c>
      <c r="E352" s="48" t="str">
        <f>IF(A352&gt;=$B$4,"",(-IPMT(Input!$H$16/12,$B$4-B353,$B$4,$F$4)))</f>
        <v/>
      </c>
      <c r="F352" s="47" t="str">
        <f t="shared" si="13"/>
        <v/>
      </c>
    </row>
    <row r="353" spans="1:6" x14ac:dyDescent="0.2">
      <c r="A353" s="44">
        <v>349</v>
      </c>
      <c r="B353" s="44" t="str">
        <f t="shared" si="12"/>
        <v/>
      </c>
      <c r="C353" s="47" t="str">
        <f>IF(A353&gt;$B$4,"",(Input!$C$12))</f>
        <v/>
      </c>
      <c r="D353" s="48" t="str">
        <f>IF(A353&gt;=$B$4,"",(-PPMT(Input!$H$16/12,$B$4-B354,$B$4,$F$4)))</f>
        <v/>
      </c>
      <c r="E353" s="48" t="str">
        <f>IF(A353&gt;=$B$4,"",(-IPMT(Input!$H$16/12,$B$4-B354,$B$4,$F$4)))</f>
        <v/>
      </c>
      <c r="F353" s="47" t="str">
        <f t="shared" si="13"/>
        <v/>
      </c>
    </row>
    <row r="354" spans="1:6" x14ac:dyDescent="0.2">
      <c r="A354" s="44">
        <v>350</v>
      </c>
      <c r="B354" s="44" t="str">
        <f t="shared" si="12"/>
        <v/>
      </c>
      <c r="C354" s="47" t="str">
        <f>IF(A354&gt;$B$4,"",(Input!$C$12))</f>
        <v/>
      </c>
      <c r="D354" s="48" t="str">
        <f>IF(A354&gt;=$B$4,"",(-PPMT(Input!$H$16/12,$B$4-B355,$B$4,$F$4)))</f>
        <v/>
      </c>
      <c r="E354" s="48" t="str">
        <f>IF(A354&gt;=$B$4,"",(-IPMT(Input!$H$16/12,$B$4-B355,$B$4,$F$4)))</f>
        <v/>
      </c>
      <c r="F354" s="47" t="str">
        <f t="shared" si="13"/>
        <v/>
      </c>
    </row>
    <row r="355" spans="1:6" x14ac:dyDescent="0.2">
      <c r="A355" s="44">
        <v>351</v>
      </c>
      <c r="B355" s="44" t="str">
        <f t="shared" si="12"/>
        <v/>
      </c>
      <c r="C355" s="47" t="str">
        <f>IF(A355&gt;$B$4,"",(Input!$C$12))</f>
        <v/>
      </c>
      <c r="D355" s="48" t="str">
        <f>IF(A355&gt;=$B$4,"",(-PPMT(Input!$H$16/12,$B$4-B356,$B$4,$F$4)))</f>
        <v/>
      </c>
      <c r="E355" s="48" t="str">
        <f>IF(A355&gt;=$B$4,"",(-IPMT(Input!$H$16/12,$B$4-B356,$B$4,$F$4)))</f>
        <v/>
      </c>
      <c r="F355" s="47" t="str">
        <f t="shared" si="13"/>
        <v/>
      </c>
    </row>
    <row r="356" spans="1:6" x14ac:dyDescent="0.2">
      <c r="A356" s="44">
        <v>352</v>
      </c>
      <c r="B356" s="44" t="str">
        <f t="shared" si="12"/>
        <v/>
      </c>
      <c r="C356" s="47" t="str">
        <f>IF(A356&gt;$B$4,"",(Input!$C$12))</f>
        <v/>
      </c>
      <c r="D356" s="48" t="str">
        <f>IF(A356&gt;=$B$4,"",(-PPMT(Input!$H$16/12,$B$4-B357,$B$4,$F$4)))</f>
        <v/>
      </c>
      <c r="E356" s="48" t="str">
        <f>IF(A356&gt;=$B$4,"",(-IPMT(Input!$H$16/12,$B$4-B357,$B$4,$F$4)))</f>
        <v/>
      </c>
      <c r="F356" s="47" t="str">
        <f t="shared" si="13"/>
        <v/>
      </c>
    </row>
    <row r="357" spans="1:6" x14ac:dyDescent="0.2">
      <c r="A357" s="44">
        <v>353</v>
      </c>
      <c r="B357" s="44" t="str">
        <f t="shared" si="12"/>
        <v/>
      </c>
      <c r="C357" s="47" t="str">
        <f>IF(A357&gt;$B$4,"",(Input!$C$12))</f>
        <v/>
      </c>
      <c r="D357" s="48" t="str">
        <f>IF(A357&gt;=$B$4,"",(-PPMT(Input!$H$16/12,$B$4-B358,$B$4,$F$4)))</f>
        <v/>
      </c>
      <c r="E357" s="48" t="str">
        <f>IF(A357&gt;=$B$4,"",(-IPMT(Input!$H$16/12,$B$4-B358,$B$4,$F$4)))</f>
        <v/>
      </c>
      <c r="F357" s="47" t="str">
        <f t="shared" si="13"/>
        <v/>
      </c>
    </row>
    <row r="358" spans="1:6" x14ac:dyDescent="0.2">
      <c r="A358" s="44">
        <v>354</v>
      </c>
      <c r="B358" s="44" t="str">
        <f t="shared" si="12"/>
        <v/>
      </c>
      <c r="C358" s="47" t="str">
        <f>IF(A358&gt;$B$4,"",(Input!$C$12))</f>
        <v/>
      </c>
      <c r="D358" s="48" t="str">
        <f>IF(A358&gt;=$B$4,"",(-PPMT(Input!$H$16/12,$B$4-B359,$B$4,$F$4)))</f>
        <v/>
      </c>
      <c r="E358" s="48" t="str">
        <f>IF(A358&gt;=$B$4,"",(-IPMT(Input!$H$16/12,$B$4-B359,$B$4,$F$4)))</f>
        <v/>
      </c>
      <c r="F358" s="47" t="str">
        <f t="shared" si="13"/>
        <v/>
      </c>
    </row>
    <row r="359" spans="1:6" x14ac:dyDescent="0.2">
      <c r="A359" s="44">
        <v>355</v>
      </c>
      <c r="B359" s="44" t="str">
        <f t="shared" si="12"/>
        <v/>
      </c>
      <c r="C359" s="47" t="str">
        <f>IF(A359&gt;$B$4,"",(Input!$C$12))</f>
        <v/>
      </c>
      <c r="D359" s="48" t="str">
        <f>IF(A359&gt;=$B$4,"",(-PPMT(Input!$H$16/12,$B$4-B360,$B$4,$F$4)))</f>
        <v/>
      </c>
      <c r="E359" s="48" t="str">
        <f>IF(A359&gt;=$B$4,"",(-IPMT(Input!$H$16/12,$B$4-B360,$B$4,$F$4)))</f>
        <v/>
      </c>
      <c r="F359" s="47" t="str">
        <f t="shared" si="13"/>
        <v/>
      </c>
    </row>
    <row r="360" spans="1:6" x14ac:dyDescent="0.2">
      <c r="A360" s="44">
        <v>356</v>
      </c>
      <c r="B360" s="44" t="str">
        <f t="shared" si="12"/>
        <v/>
      </c>
      <c r="C360" s="47" t="str">
        <f>IF(A360&gt;$B$4,"",(Input!$C$12))</f>
        <v/>
      </c>
      <c r="D360" s="48" t="str">
        <f>IF(A360&gt;=$B$4,"",(-PPMT(Input!$H$16/12,$B$4-B361,$B$4,$F$4)))</f>
        <v/>
      </c>
      <c r="E360" s="48" t="str">
        <f>IF(A360&gt;=$B$4,"",(-IPMT(Input!$H$16/12,$B$4-B361,$B$4,$F$4)))</f>
        <v/>
      </c>
      <c r="F360" s="47" t="str">
        <f t="shared" si="13"/>
        <v/>
      </c>
    </row>
    <row r="361" spans="1:6" x14ac:dyDescent="0.2">
      <c r="A361" s="44">
        <v>357</v>
      </c>
      <c r="B361" s="44" t="str">
        <f t="shared" si="12"/>
        <v/>
      </c>
      <c r="C361" s="47" t="str">
        <f>IF(A361&gt;$B$4,"",(Input!$C$12))</f>
        <v/>
      </c>
      <c r="D361" s="48" t="str">
        <f>IF(A361&gt;=$B$4,"",(-PPMT(Input!$H$16/12,$B$4-B362,$B$4,$F$4)))</f>
        <v/>
      </c>
      <c r="E361" s="48" t="str">
        <f>IF(A361&gt;=$B$4,"",(-IPMT(Input!$H$16/12,$B$4-B362,$B$4,$F$4)))</f>
        <v/>
      </c>
      <c r="F361" s="47" t="str">
        <f t="shared" si="13"/>
        <v/>
      </c>
    </row>
    <row r="362" spans="1:6" x14ac:dyDescent="0.2">
      <c r="A362" s="44">
        <v>358</v>
      </c>
      <c r="B362" s="44" t="str">
        <f t="shared" si="12"/>
        <v/>
      </c>
      <c r="C362" s="47" t="str">
        <f>IF(A362&gt;$B$4,"",(Input!$C$12))</f>
        <v/>
      </c>
      <c r="D362" s="48" t="str">
        <f>IF(A362&gt;=$B$4,"",(-PPMT(Input!$H$16/12,$B$4-B363,$B$4,$F$4)))</f>
        <v/>
      </c>
      <c r="E362" s="48" t="str">
        <f>IF(A362&gt;=$B$4,"",(-IPMT(Input!$H$16/12,$B$4-B363,$B$4,$F$4)))</f>
        <v/>
      </c>
      <c r="F362" s="47" t="str">
        <f t="shared" si="13"/>
        <v/>
      </c>
    </row>
    <row r="363" spans="1:6" x14ac:dyDescent="0.2">
      <c r="A363" s="44">
        <v>359</v>
      </c>
      <c r="B363" s="44" t="str">
        <f t="shared" si="12"/>
        <v/>
      </c>
      <c r="C363" s="47" t="str">
        <f>IF(A363&gt;$B$4,"",(Input!$C$12))</f>
        <v/>
      </c>
      <c r="D363" s="48" t="str">
        <f>IF(A363&gt;=$B$4,"",(-PPMT(Input!$H$16/12,$B$4-B364,$B$4,$F$4)))</f>
        <v/>
      </c>
      <c r="E363" s="48" t="str">
        <f>IF(A363&gt;=$B$4,"",(-IPMT(Input!$H$16/12,$B$4-B364,$B$4,$F$4)))</f>
        <v/>
      </c>
      <c r="F363" s="47" t="str">
        <f t="shared" si="13"/>
        <v/>
      </c>
    </row>
    <row r="364" spans="1:6" x14ac:dyDescent="0.2">
      <c r="A364" s="44">
        <v>360</v>
      </c>
      <c r="B364" s="44" t="str">
        <f t="shared" si="12"/>
        <v/>
      </c>
      <c r="C364" s="47" t="str">
        <f>IF(A364&gt;$B$4,"",(Input!$C$12))</f>
        <v/>
      </c>
      <c r="D364" s="48" t="str">
        <f>IF(A364&gt;=$B$4,"",(-PPMT(Input!$H$16/12,$B$4-B365,$B$4,$F$4)))</f>
        <v/>
      </c>
      <c r="E364" s="48" t="str">
        <f>IF(A364&gt;=$B$4,"",(-IPMT(Input!$H$16/12,$B$4-B365,$B$4,$F$4)))</f>
        <v/>
      </c>
      <c r="F364" s="47" t="str">
        <f>IF(A364&gt;$B$4,"",(F363-D363))</f>
        <v/>
      </c>
    </row>
    <row r="365" spans="1:6" x14ac:dyDescent="0.2">
      <c r="B365" s="7"/>
    </row>
  </sheetData>
  <mergeCells count="1">
    <mergeCell ref="A1:F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Input</vt:lpstr>
      <vt:lpstr>Balloon</vt:lpstr>
      <vt:lpstr>Partial Chart</vt:lpstr>
      <vt:lpstr>Full Am</vt:lpstr>
      <vt:lpstr>Partial 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Czarina</dc:creator>
  <cp:lastModifiedBy>Microsoft Office User</cp:lastModifiedBy>
  <dcterms:created xsi:type="dcterms:W3CDTF">2015-09-02T17:01:47Z</dcterms:created>
  <dcterms:modified xsi:type="dcterms:W3CDTF">2016-12-07T04:17:43Z</dcterms:modified>
</cp:coreProperties>
</file>