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9885" yWindow="0" windowWidth="9315" windowHeight="11985"/>
  </bookViews>
  <sheets>
    <sheet name="Input" sheetId="1" r:id="rId1"/>
    <sheet name="Partial Chart" sheetId="4" r:id="rId2"/>
    <sheet name="Full Am" sheetId="2" r:id="rId3"/>
    <sheet name="Partial Am" sheetId="3" r:id="rId4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" i="2" l="1"/>
  <c r="F4" i="3"/>
  <c r="B4" i="3" l="1"/>
  <c r="C4" i="3"/>
  <c r="F4" i="2"/>
  <c r="B4" i="2"/>
  <c r="H8" i="1"/>
  <c r="H16" i="1"/>
  <c r="H15" i="1" s="1"/>
  <c r="D19" i="1"/>
  <c r="B19" i="1"/>
  <c r="C19" i="1" s="1"/>
  <c r="D14" i="1"/>
  <c r="C43" i="1" s="1"/>
  <c r="D13" i="1"/>
  <c r="D10" i="1"/>
  <c r="D43" i="1" s="1"/>
  <c r="D9" i="1"/>
  <c r="D8" i="1"/>
  <c r="D7" i="1"/>
  <c r="D6" i="1"/>
  <c r="D45" i="1"/>
  <c r="D42" i="1"/>
  <c r="C42" i="1"/>
  <c r="D46" i="1"/>
  <c r="C46" i="1"/>
  <c r="B43" i="1"/>
  <c r="B42" i="1"/>
  <c r="B46" i="1" l="1"/>
  <c r="D16" i="1" s="1"/>
  <c r="B5" i="2"/>
  <c r="B6" i="2" s="1"/>
  <c r="B7" i="2" s="1"/>
  <c r="B8" i="2" s="1"/>
  <c r="B9" i="2" s="1"/>
  <c r="B10" i="2" s="1"/>
  <c r="B11" i="2" s="1"/>
  <c r="B12" i="2" s="1"/>
  <c r="B13" i="2" s="1"/>
  <c r="B14" i="2" s="1"/>
  <c r="B15" i="2" s="1"/>
  <c r="B16" i="2" s="1"/>
  <c r="B17" i="2" s="1"/>
  <c r="B18" i="2" s="1"/>
  <c r="B19" i="2" s="1"/>
  <c r="B20" i="2" s="1"/>
  <c r="B21" i="2" s="1"/>
  <c r="B22" i="2" s="1"/>
  <c r="B23" i="2" s="1"/>
  <c r="B24" i="2" s="1"/>
  <c r="B25" i="2" s="1"/>
  <c r="B26" i="2" s="1"/>
  <c r="B27" i="2" s="1"/>
  <c r="B28" i="2" s="1"/>
  <c r="B29" i="2" s="1"/>
  <c r="B30" i="2" s="1"/>
  <c r="B31" i="2" s="1"/>
  <c r="B32" i="2" s="1"/>
  <c r="B33" i="2" s="1"/>
  <c r="B34" i="2" s="1"/>
  <c r="B35" i="2" s="1"/>
  <c r="B36" i="2" s="1"/>
  <c r="B37" i="2" s="1"/>
  <c r="B38" i="2" s="1"/>
  <c r="B39" i="2" s="1"/>
  <c r="B40" i="2" s="1"/>
  <c r="B41" i="2" s="1"/>
  <c r="B42" i="2" s="1"/>
  <c r="B43" i="2" s="1"/>
  <c r="B44" i="2" s="1"/>
  <c r="B45" i="2" s="1"/>
  <c r="B46" i="2" s="1"/>
  <c r="B47" i="2" s="1"/>
  <c r="B48" i="2" s="1"/>
  <c r="B49" i="2" s="1"/>
  <c r="B50" i="2" s="1"/>
  <c r="B51" i="2" s="1"/>
  <c r="B52" i="2" s="1"/>
  <c r="B53" i="2" s="1"/>
  <c r="B54" i="2" s="1"/>
  <c r="B55" i="2" s="1"/>
  <c r="B56" i="2" s="1"/>
  <c r="B57" i="2" s="1"/>
  <c r="B58" i="2" s="1"/>
  <c r="B59" i="2" s="1"/>
  <c r="B60" i="2" s="1"/>
  <c r="B61" i="2" s="1"/>
  <c r="B62" i="2" s="1"/>
  <c r="B63" i="2" s="1"/>
  <c r="B64" i="2" s="1"/>
  <c r="B65" i="2" s="1"/>
  <c r="B66" i="2" s="1"/>
  <c r="B67" i="2" s="1"/>
  <c r="B68" i="2" s="1"/>
  <c r="B69" i="2" s="1"/>
  <c r="B70" i="2" s="1"/>
  <c r="B71" i="2" s="1"/>
  <c r="B72" i="2" s="1"/>
  <c r="B73" i="2" s="1"/>
  <c r="B74" i="2" s="1"/>
  <c r="B75" i="2" s="1"/>
  <c r="B76" i="2" s="1"/>
  <c r="B77" i="2" s="1"/>
  <c r="B78" i="2" s="1"/>
  <c r="B79" i="2" s="1"/>
  <c r="B80" i="2" s="1"/>
  <c r="B81" i="2" s="1"/>
  <c r="B82" i="2" s="1"/>
  <c r="B83" i="2" s="1"/>
  <c r="B84" i="2" s="1"/>
  <c r="B85" i="2" s="1"/>
  <c r="B86" i="2" s="1"/>
  <c r="B87" i="2" s="1"/>
  <c r="B88" i="2" s="1"/>
  <c r="B89" i="2" s="1"/>
  <c r="B90" i="2" s="1"/>
  <c r="B91" i="2" s="1"/>
  <c r="B92" i="2" s="1"/>
  <c r="B93" i="2" s="1"/>
  <c r="B94" i="2" s="1"/>
  <c r="B95" i="2" s="1"/>
  <c r="B96" i="2" s="1"/>
  <c r="B97" i="2" s="1"/>
  <c r="B98" i="2" s="1"/>
  <c r="B99" i="2" s="1"/>
  <c r="B100" i="2" s="1"/>
  <c r="B101" i="2" s="1"/>
  <c r="B102" i="2" s="1"/>
  <c r="B103" i="2" s="1"/>
  <c r="B104" i="2" s="1"/>
  <c r="B105" i="2" s="1"/>
  <c r="B106" i="2" s="1"/>
  <c r="B107" i="2" s="1"/>
  <c r="B108" i="2" s="1"/>
  <c r="B109" i="2" s="1"/>
  <c r="B110" i="2" s="1"/>
  <c r="B111" i="2" s="1"/>
  <c r="B112" i="2" s="1"/>
  <c r="B113" i="2" s="1"/>
  <c r="B114" i="2" s="1"/>
  <c r="B115" i="2" s="1"/>
  <c r="B116" i="2" s="1"/>
  <c r="B117" i="2" s="1"/>
  <c r="B118" i="2" s="1"/>
  <c r="B119" i="2" s="1"/>
  <c r="B120" i="2" s="1"/>
  <c r="B121" i="2" s="1"/>
  <c r="B122" i="2" s="1"/>
  <c r="B123" i="2" s="1"/>
  <c r="B124" i="2" s="1"/>
  <c r="B125" i="2" s="1"/>
  <c r="B126" i="2" s="1"/>
  <c r="B127" i="2" s="1"/>
  <c r="B128" i="2" s="1"/>
  <c r="B129" i="2" s="1"/>
  <c r="B130" i="2" s="1"/>
  <c r="B131" i="2" s="1"/>
  <c r="B132" i="2" s="1"/>
  <c r="B133" i="2" s="1"/>
  <c r="B134" i="2" s="1"/>
  <c r="B135" i="2" s="1"/>
  <c r="B136" i="2" s="1"/>
  <c r="B137" i="2" s="1"/>
  <c r="B138" i="2" s="1"/>
  <c r="B139" i="2" s="1"/>
  <c r="B140" i="2" s="1"/>
  <c r="B141" i="2" s="1"/>
  <c r="B142" i="2" s="1"/>
  <c r="B143" i="2" s="1"/>
  <c r="B144" i="2" s="1"/>
  <c r="B145" i="2" s="1"/>
  <c r="B146" i="2" s="1"/>
  <c r="B147" i="2" s="1"/>
  <c r="B148" i="2" s="1"/>
  <c r="B149" i="2" s="1"/>
  <c r="B150" i="2" s="1"/>
  <c r="B151" i="2" s="1"/>
  <c r="B152" i="2" s="1"/>
  <c r="B153" i="2" s="1"/>
  <c r="B154" i="2" s="1"/>
  <c r="B155" i="2" s="1"/>
  <c r="B156" i="2" s="1"/>
  <c r="B157" i="2" s="1"/>
  <c r="B158" i="2" s="1"/>
  <c r="B159" i="2" s="1"/>
  <c r="B160" i="2" s="1"/>
  <c r="B161" i="2" s="1"/>
  <c r="B162" i="2" s="1"/>
  <c r="B163" i="2" s="1"/>
  <c r="B164" i="2" s="1"/>
  <c r="B165" i="2" s="1"/>
  <c r="B166" i="2" s="1"/>
  <c r="B167" i="2" s="1"/>
  <c r="B168" i="2" s="1"/>
  <c r="B169" i="2" s="1"/>
  <c r="B170" i="2" s="1"/>
  <c r="B171" i="2" s="1"/>
  <c r="B172" i="2" s="1"/>
  <c r="B173" i="2" s="1"/>
  <c r="B174" i="2" s="1"/>
  <c r="B175" i="2" s="1"/>
  <c r="B176" i="2" s="1"/>
  <c r="B177" i="2" s="1"/>
  <c r="B178" i="2" s="1"/>
  <c r="B179" i="2" s="1"/>
  <c r="B180" i="2" s="1"/>
  <c r="B181" i="2" s="1"/>
  <c r="B182" i="2" s="1"/>
  <c r="B183" i="2" s="1"/>
  <c r="B184" i="2" s="1"/>
  <c r="B185" i="2" s="1"/>
  <c r="B186" i="2" s="1"/>
  <c r="B187" i="2" s="1"/>
  <c r="B188" i="2" s="1"/>
  <c r="B189" i="2" s="1"/>
  <c r="B190" i="2" s="1"/>
  <c r="B191" i="2" s="1"/>
  <c r="B192" i="2" s="1"/>
  <c r="B193" i="2" s="1"/>
  <c r="B194" i="2" s="1"/>
  <c r="B195" i="2" s="1"/>
  <c r="B196" i="2" s="1"/>
  <c r="B197" i="2" s="1"/>
  <c r="B198" i="2" s="1"/>
  <c r="B199" i="2" s="1"/>
  <c r="B200" i="2" s="1"/>
  <c r="B201" i="2" s="1"/>
  <c r="B202" i="2" s="1"/>
  <c r="B203" i="2" s="1"/>
  <c r="B204" i="2" s="1"/>
  <c r="B205" i="2" s="1"/>
  <c r="B206" i="2" s="1"/>
  <c r="B207" i="2" s="1"/>
  <c r="B208" i="2" s="1"/>
  <c r="B209" i="2" s="1"/>
  <c r="B210" i="2" s="1"/>
  <c r="B211" i="2" s="1"/>
  <c r="B212" i="2" s="1"/>
  <c r="B213" i="2" s="1"/>
  <c r="B214" i="2" s="1"/>
  <c r="B215" i="2" s="1"/>
  <c r="B216" i="2" s="1"/>
  <c r="B217" i="2" s="1"/>
  <c r="B218" i="2" s="1"/>
  <c r="B219" i="2" s="1"/>
  <c r="B220" i="2" s="1"/>
  <c r="B221" i="2" s="1"/>
  <c r="B222" i="2" s="1"/>
  <c r="B223" i="2" s="1"/>
  <c r="B224" i="2" s="1"/>
  <c r="B225" i="2" s="1"/>
  <c r="B226" i="2" s="1"/>
  <c r="B227" i="2" s="1"/>
  <c r="B228" i="2" s="1"/>
  <c r="B229" i="2" s="1"/>
  <c r="B230" i="2" s="1"/>
  <c r="B231" i="2" s="1"/>
  <c r="B232" i="2" s="1"/>
  <c r="B233" i="2" s="1"/>
  <c r="B234" i="2" s="1"/>
  <c r="B235" i="2" s="1"/>
  <c r="B236" i="2" s="1"/>
  <c r="B237" i="2" s="1"/>
  <c r="B238" i="2" s="1"/>
  <c r="B239" i="2" s="1"/>
  <c r="B240" i="2" s="1"/>
  <c r="B241" i="2" s="1"/>
  <c r="B242" i="2" s="1"/>
  <c r="B243" i="2" s="1"/>
  <c r="B244" i="2" s="1"/>
  <c r="B245" i="2" s="1"/>
  <c r="B246" i="2" s="1"/>
  <c r="B247" i="2" s="1"/>
  <c r="B248" i="2" s="1"/>
  <c r="B249" i="2" s="1"/>
  <c r="B250" i="2" s="1"/>
  <c r="B251" i="2" s="1"/>
  <c r="B252" i="2" s="1"/>
  <c r="B253" i="2" s="1"/>
  <c r="B254" i="2" s="1"/>
  <c r="B255" i="2" s="1"/>
  <c r="B256" i="2" s="1"/>
  <c r="B257" i="2" s="1"/>
  <c r="B258" i="2" s="1"/>
  <c r="B259" i="2" s="1"/>
  <c r="B260" i="2" s="1"/>
  <c r="B261" i="2" s="1"/>
  <c r="B262" i="2" s="1"/>
  <c r="B263" i="2" s="1"/>
  <c r="B264" i="2" s="1"/>
  <c r="B265" i="2" s="1"/>
  <c r="B266" i="2" s="1"/>
  <c r="B267" i="2" s="1"/>
  <c r="B268" i="2" s="1"/>
  <c r="B269" i="2" s="1"/>
  <c r="B270" i="2" s="1"/>
  <c r="B271" i="2" s="1"/>
  <c r="B272" i="2" s="1"/>
  <c r="B273" i="2" s="1"/>
  <c r="B274" i="2" s="1"/>
  <c r="B275" i="2" s="1"/>
  <c r="B276" i="2" s="1"/>
  <c r="B277" i="2" s="1"/>
  <c r="B278" i="2" s="1"/>
  <c r="B279" i="2" s="1"/>
  <c r="B280" i="2" s="1"/>
  <c r="B281" i="2" s="1"/>
  <c r="B282" i="2" s="1"/>
  <c r="B283" i="2" s="1"/>
  <c r="B284" i="2" s="1"/>
  <c r="B285" i="2" s="1"/>
  <c r="B286" i="2" s="1"/>
  <c r="B287" i="2" s="1"/>
  <c r="B288" i="2" s="1"/>
  <c r="B289" i="2" s="1"/>
  <c r="B290" i="2" s="1"/>
  <c r="B291" i="2" s="1"/>
  <c r="B292" i="2" s="1"/>
  <c r="B293" i="2" s="1"/>
  <c r="B294" i="2" s="1"/>
  <c r="B295" i="2" s="1"/>
  <c r="B296" i="2" s="1"/>
  <c r="B297" i="2" s="1"/>
  <c r="B298" i="2" s="1"/>
  <c r="B299" i="2" s="1"/>
  <c r="B300" i="2" s="1"/>
  <c r="B301" i="2" s="1"/>
  <c r="B302" i="2" s="1"/>
  <c r="B303" i="2" s="1"/>
  <c r="B304" i="2" s="1"/>
  <c r="B305" i="2" s="1"/>
  <c r="B306" i="2" s="1"/>
  <c r="B307" i="2" s="1"/>
  <c r="B308" i="2" s="1"/>
  <c r="B309" i="2" s="1"/>
  <c r="B310" i="2" s="1"/>
  <c r="B311" i="2" s="1"/>
  <c r="B312" i="2" s="1"/>
  <c r="B313" i="2" s="1"/>
  <c r="B314" i="2" s="1"/>
  <c r="B315" i="2" s="1"/>
  <c r="B316" i="2" s="1"/>
  <c r="B317" i="2" s="1"/>
  <c r="B318" i="2" s="1"/>
  <c r="B319" i="2" s="1"/>
  <c r="B320" i="2" s="1"/>
  <c r="B321" i="2" s="1"/>
  <c r="B322" i="2" s="1"/>
  <c r="B323" i="2" s="1"/>
  <c r="B324" i="2" s="1"/>
  <c r="B325" i="2" s="1"/>
  <c r="B326" i="2" s="1"/>
  <c r="B327" i="2" s="1"/>
  <c r="B328" i="2" s="1"/>
  <c r="B329" i="2" s="1"/>
  <c r="B330" i="2" s="1"/>
  <c r="B331" i="2" s="1"/>
  <c r="B332" i="2" s="1"/>
  <c r="B333" i="2" s="1"/>
  <c r="B334" i="2" s="1"/>
  <c r="B335" i="2" s="1"/>
  <c r="B336" i="2" s="1"/>
  <c r="B337" i="2" s="1"/>
  <c r="B338" i="2" s="1"/>
  <c r="B339" i="2" s="1"/>
  <c r="B340" i="2" s="1"/>
  <c r="B341" i="2" s="1"/>
  <c r="B342" i="2" s="1"/>
  <c r="B343" i="2" s="1"/>
  <c r="B344" i="2" s="1"/>
  <c r="B345" i="2" s="1"/>
  <c r="B346" i="2" s="1"/>
  <c r="B347" i="2" s="1"/>
  <c r="B348" i="2" s="1"/>
  <c r="B349" i="2" s="1"/>
  <c r="B350" i="2" s="1"/>
  <c r="B351" i="2" s="1"/>
  <c r="B352" i="2" s="1"/>
  <c r="B353" i="2" s="1"/>
  <c r="B354" i="2" s="1"/>
  <c r="B355" i="2" s="1"/>
  <c r="B356" i="2" s="1"/>
  <c r="B357" i="2" s="1"/>
  <c r="B358" i="2" s="1"/>
  <c r="B359" i="2" s="1"/>
  <c r="B360" i="2" s="1"/>
  <c r="B361" i="2" s="1"/>
  <c r="B362" i="2" s="1"/>
  <c r="B363" i="2" s="1"/>
  <c r="B364" i="2" s="1"/>
  <c r="B5" i="3"/>
  <c r="A5" i="3" s="1"/>
  <c r="B125" i="3"/>
  <c r="E124" i="3"/>
  <c r="D124" i="3"/>
  <c r="H5" i="1"/>
  <c r="C45" i="1"/>
  <c r="D15" i="1" s="1"/>
  <c r="B45" i="1" s="1"/>
  <c r="D44" i="1"/>
  <c r="D11" i="1" s="1"/>
  <c r="C44" i="1" s="1"/>
  <c r="D4" i="2" l="1"/>
  <c r="E4" i="2"/>
  <c r="C5" i="3"/>
  <c r="B6" i="3"/>
  <c r="E5" i="3" s="1"/>
  <c r="F5" i="2"/>
  <c r="D5" i="2"/>
  <c r="E5" i="2"/>
  <c r="C5" i="2"/>
  <c r="E6" i="2"/>
  <c r="D6" i="2"/>
  <c r="C6" i="2"/>
  <c r="D4" i="3"/>
  <c r="F5" i="3" s="1"/>
  <c r="B44" i="1"/>
  <c r="E4" i="3"/>
  <c r="F6" i="2" l="1"/>
  <c r="F7" i="2" s="1"/>
  <c r="B7" i="3"/>
  <c r="E6" i="3"/>
  <c r="C6" i="3"/>
  <c r="A6" i="3"/>
  <c r="D6" i="3"/>
  <c r="D5" i="3"/>
  <c r="F6" i="3" s="1"/>
  <c r="E7" i="2"/>
  <c r="C7" i="2"/>
  <c r="D7" i="2"/>
  <c r="E8" i="2"/>
  <c r="D8" i="2"/>
  <c r="C8" i="2"/>
  <c r="B8" i="3" l="1"/>
  <c r="E7" i="3"/>
  <c r="D7" i="3"/>
  <c r="A7" i="3"/>
  <c r="F7" i="3" s="1"/>
  <c r="C7" i="3"/>
  <c r="F8" i="2"/>
  <c r="F9" i="2" s="1"/>
  <c r="D9" i="2"/>
  <c r="E9" i="2"/>
  <c r="C9" i="2"/>
  <c r="B9" i="3" l="1"/>
  <c r="E8" i="3"/>
  <c r="A8" i="3"/>
  <c r="F8" i="3" s="1"/>
  <c r="D8" i="3"/>
  <c r="C8" i="3"/>
  <c r="E10" i="2"/>
  <c r="F10" i="2"/>
  <c r="D10" i="2"/>
  <c r="C10" i="2"/>
  <c r="B10" i="3" l="1"/>
  <c r="D9" i="3"/>
  <c r="A9" i="3"/>
  <c r="F9" i="3" s="1"/>
  <c r="E9" i="3"/>
  <c r="C9" i="3"/>
  <c r="E11" i="2"/>
  <c r="C11" i="2"/>
  <c r="D11" i="2"/>
  <c r="F11" i="2"/>
  <c r="B11" i="3" l="1"/>
  <c r="D10" i="3"/>
  <c r="A10" i="3"/>
  <c r="F10" i="3" s="1"/>
  <c r="C10" i="3"/>
  <c r="F12" i="2"/>
  <c r="E12" i="2"/>
  <c r="D12" i="2"/>
  <c r="C12" i="2"/>
  <c r="B12" i="3" l="1"/>
  <c r="A11" i="3"/>
  <c r="F11" i="3" s="1"/>
  <c r="D11" i="3"/>
  <c r="E11" i="3"/>
  <c r="C11" i="3"/>
  <c r="E10" i="3"/>
  <c r="E13" i="2"/>
  <c r="D13" i="2"/>
  <c r="C13" i="2"/>
  <c r="F13" i="2"/>
  <c r="B13" i="3" l="1"/>
  <c r="D12" i="3" s="1"/>
  <c r="A12" i="3"/>
  <c r="F12" i="3" s="1"/>
  <c r="C12" i="3"/>
  <c r="F14" i="2"/>
  <c r="E14" i="2"/>
  <c r="D14" i="2"/>
  <c r="C14" i="2"/>
  <c r="F13" i="3" l="1"/>
  <c r="B14" i="3"/>
  <c r="E13" i="3"/>
  <c r="D13" i="3"/>
  <c r="C13" i="3"/>
  <c r="E12" i="3"/>
  <c r="E15" i="2"/>
  <c r="C15" i="2"/>
  <c r="D15" i="2"/>
  <c r="F15" i="2"/>
  <c r="B15" i="3" l="1"/>
  <c r="E14" i="3" s="1"/>
  <c r="C14" i="3"/>
  <c r="F14" i="3"/>
  <c r="F16" i="2"/>
  <c r="E16" i="2"/>
  <c r="D16" i="2"/>
  <c r="C16" i="2"/>
  <c r="F17" i="2" l="1"/>
  <c r="D14" i="3"/>
  <c r="F15" i="3" s="1"/>
  <c r="B16" i="3"/>
  <c r="D15" i="3" s="1"/>
  <c r="E15" i="3"/>
  <c r="C15" i="3"/>
  <c r="E17" i="2"/>
  <c r="D17" i="2"/>
  <c r="C17" i="2"/>
  <c r="F16" i="3" l="1"/>
  <c r="B17" i="3"/>
  <c r="E16" i="3"/>
  <c r="D16" i="3"/>
  <c r="C16" i="3"/>
  <c r="E18" i="2"/>
  <c r="D18" i="2"/>
  <c r="C18" i="2"/>
  <c r="F18" i="2"/>
  <c r="F17" i="3" l="1"/>
  <c r="B18" i="3"/>
  <c r="D17" i="3" s="1"/>
  <c r="F18" i="3" s="1"/>
  <c r="E17" i="3"/>
  <c r="C17" i="3"/>
  <c r="F19" i="2"/>
  <c r="E19" i="2"/>
  <c r="D19" i="2"/>
  <c r="C19" i="2"/>
  <c r="B19" i="3" l="1"/>
  <c r="E18" i="3"/>
  <c r="D18" i="3"/>
  <c r="F19" i="3" s="1"/>
  <c r="C18" i="3"/>
  <c r="E20" i="2"/>
  <c r="D20" i="2"/>
  <c r="C20" i="2"/>
  <c r="F20" i="2"/>
  <c r="B20" i="3" l="1"/>
  <c r="E19" i="3"/>
  <c r="D19" i="3"/>
  <c r="F20" i="3" s="1"/>
  <c r="C19" i="3"/>
  <c r="F21" i="2"/>
  <c r="D21" i="2"/>
  <c r="E21" i="2"/>
  <c r="C21" i="2"/>
  <c r="B21" i="3" l="1"/>
  <c r="D20" i="3"/>
  <c r="F21" i="3" s="1"/>
  <c r="E20" i="3"/>
  <c r="C20" i="3"/>
  <c r="E22" i="2"/>
  <c r="D22" i="2"/>
  <c r="C22" i="2"/>
  <c r="F22" i="2"/>
  <c r="B22" i="3" l="1"/>
  <c r="E21" i="3"/>
  <c r="D21" i="3"/>
  <c r="F22" i="3" s="1"/>
  <c r="C21" i="3"/>
  <c r="F23" i="2"/>
  <c r="E23" i="2"/>
  <c r="C23" i="2"/>
  <c r="D23" i="2"/>
  <c r="B23" i="3" l="1"/>
  <c r="D22" i="3"/>
  <c r="F23" i="3" s="1"/>
  <c r="E22" i="3"/>
  <c r="C22" i="3"/>
  <c r="E24" i="2"/>
  <c r="D24" i="2"/>
  <c r="C24" i="2"/>
  <c r="F24" i="2"/>
  <c r="B24" i="3" l="1"/>
  <c r="E23" i="3"/>
  <c r="D23" i="3"/>
  <c r="F24" i="3" s="1"/>
  <c r="C23" i="3"/>
  <c r="F25" i="2"/>
  <c r="D25" i="2"/>
  <c r="E25" i="2"/>
  <c r="C25" i="2"/>
  <c r="B25" i="3" l="1"/>
  <c r="D24" i="3" s="1"/>
  <c r="F25" i="3" s="1"/>
  <c r="E24" i="3"/>
  <c r="C24" i="3"/>
  <c r="E26" i="2"/>
  <c r="D26" i="2"/>
  <c r="C26" i="2"/>
  <c r="F26" i="2"/>
  <c r="B26" i="3" l="1"/>
  <c r="D25" i="3"/>
  <c r="F26" i="3" s="1"/>
  <c r="E25" i="3"/>
  <c r="C25" i="3"/>
  <c r="F27" i="2"/>
  <c r="E27" i="2"/>
  <c r="C27" i="2"/>
  <c r="D27" i="2"/>
  <c r="B27" i="3" l="1"/>
  <c r="E26" i="3"/>
  <c r="D26" i="3"/>
  <c r="F27" i="3" s="1"/>
  <c r="C26" i="3"/>
  <c r="E28" i="2"/>
  <c r="D28" i="2"/>
  <c r="C28" i="2"/>
  <c r="F28" i="2"/>
  <c r="B28" i="3" l="1"/>
  <c r="D27" i="3"/>
  <c r="F28" i="3" s="1"/>
  <c r="E27" i="3"/>
  <c r="C27" i="3"/>
  <c r="F29" i="2"/>
  <c r="E29" i="2"/>
  <c r="D29" i="2"/>
  <c r="C29" i="2"/>
  <c r="B29" i="3" l="1"/>
  <c r="E28" i="3"/>
  <c r="D28" i="3"/>
  <c r="F29" i="3" s="1"/>
  <c r="C28" i="3"/>
  <c r="F30" i="2"/>
  <c r="E30" i="2"/>
  <c r="D30" i="2"/>
  <c r="C30" i="2"/>
  <c r="B30" i="3" l="1"/>
  <c r="E29" i="3"/>
  <c r="D29" i="3"/>
  <c r="F30" i="3" s="1"/>
  <c r="C29" i="3"/>
  <c r="F31" i="2"/>
  <c r="E31" i="2"/>
  <c r="C31" i="2"/>
  <c r="D31" i="2"/>
  <c r="B31" i="3" l="1"/>
  <c r="E30" i="3"/>
  <c r="D30" i="3"/>
  <c r="F31" i="3" s="1"/>
  <c r="C30" i="3"/>
  <c r="E32" i="2"/>
  <c r="D32" i="2"/>
  <c r="C32" i="2"/>
  <c r="F32" i="2"/>
  <c r="B32" i="3" l="1"/>
  <c r="E31" i="3"/>
  <c r="D31" i="3"/>
  <c r="F32" i="3" s="1"/>
  <c r="C31" i="3"/>
  <c r="F33" i="2"/>
  <c r="E33" i="2"/>
  <c r="D33" i="2"/>
  <c r="C33" i="2"/>
  <c r="B33" i="3" l="1"/>
  <c r="D32" i="3" s="1"/>
  <c r="F33" i="3" s="1"/>
  <c r="C32" i="3"/>
  <c r="F34" i="2"/>
  <c r="E34" i="2"/>
  <c r="D34" i="2"/>
  <c r="C34" i="2"/>
  <c r="E32" i="3" l="1"/>
  <c r="B34" i="3"/>
  <c r="D33" i="3"/>
  <c r="F34" i="3" s="1"/>
  <c r="C33" i="3"/>
  <c r="F35" i="2"/>
  <c r="E35" i="2"/>
  <c r="D35" i="2"/>
  <c r="C35" i="2"/>
  <c r="B35" i="3" l="1"/>
  <c r="C34" i="3"/>
  <c r="E33" i="3"/>
  <c r="F36" i="2"/>
  <c r="E36" i="2"/>
  <c r="D36" i="2"/>
  <c r="C36" i="2"/>
  <c r="B36" i="3" l="1"/>
  <c r="E35" i="3"/>
  <c r="D35" i="3"/>
  <c r="C35" i="3"/>
  <c r="D34" i="3"/>
  <c r="F35" i="3" s="1"/>
  <c r="E34" i="3"/>
  <c r="F37" i="2"/>
  <c r="D37" i="2"/>
  <c r="E37" i="2"/>
  <c r="C37" i="2"/>
  <c r="F36" i="3" l="1"/>
  <c r="B37" i="3"/>
  <c r="E36" i="3" s="1"/>
  <c r="D36" i="3"/>
  <c r="C36" i="3"/>
  <c r="F38" i="2"/>
  <c r="E38" i="2"/>
  <c r="D38" i="2"/>
  <c r="C38" i="2"/>
  <c r="F37" i="3" l="1"/>
  <c r="B38" i="3"/>
  <c r="E37" i="3" s="1"/>
  <c r="D37" i="3"/>
  <c r="C37" i="3"/>
  <c r="F39" i="2"/>
  <c r="E39" i="2"/>
  <c r="C39" i="2"/>
  <c r="D39" i="2"/>
  <c r="F38" i="3" l="1"/>
  <c r="B39" i="3"/>
  <c r="D38" i="3" s="1"/>
  <c r="E38" i="3"/>
  <c r="C38" i="3"/>
  <c r="E40" i="2"/>
  <c r="D40" i="2"/>
  <c r="C40" i="2"/>
  <c r="F40" i="2"/>
  <c r="F39" i="3" l="1"/>
  <c r="B40" i="3"/>
  <c r="E39" i="3" s="1"/>
  <c r="C39" i="3"/>
  <c r="D41" i="2"/>
  <c r="C41" i="2"/>
  <c r="E41" i="2"/>
  <c r="F41" i="2"/>
  <c r="D39" i="3" l="1"/>
  <c r="F40" i="3" s="1"/>
  <c r="B41" i="3"/>
  <c r="E40" i="3" s="1"/>
  <c r="D40" i="3"/>
  <c r="C40" i="3"/>
  <c r="E42" i="2"/>
  <c r="D42" i="2"/>
  <c r="C42" i="2"/>
  <c r="F42" i="2"/>
  <c r="F41" i="3" l="1"/>
  <c r="B42" i="3"/>
  <c r="D41" i="3"/>
  <c r="E41" i="3"/>
  <c r="C41" i="3"/>
  <c r="F43" i="2"/>
  <c r="E43" i="2"/>
  <c r="C43" i="2"/>
  <c r="D43" i="2"/>
  <c r="F42" i="3" l="1"/>
  <c r="B43" i="3"/>
  <c r="E42" i="3"/>
  <c r="D42" i="3"/>
  <c r="C42" i="3"/>
  <c r="E44" i="2"/>
  <c r="D44" i="2"/>
  <c r="C44" i="2"/>
  <c r="F44" i="2"/>
  <c r="F43" i="3" l="1"/>
  <c r="B44" i="3"/>
  <c r="D43" i="3" s="1"/>
  <c r="F44" i="3" s="1"/>
  <c r="C43" i="3"/>
  <c r="F45" i="2"/>
  <c r="E45" i="2"/>
  <c r="D45" i="2"/>
  <c r="C45" i="2"/>
  <c r="E43" i="3" l="1"/>
  <c r="B45" i="3"/>
  <c r="D44" i="3" s="1"/>
  <c r="F45" i="3" s="1"/>
  <c r="C44" i="3"/>
  <c r="E46" i="2"/>
  <c r="D46" i="2"/>
  <c r="C46" i="2"/>
  <c r="F46" i="2"/>
  <c r="B46" i="3" l="1"/>
  <c r="E45" i="3"/>
  <c r="D45" i="3"/>
  <c r="F46" i="3" s="1"/>
  <c r="C45" i="3"/>
  <c r="E44" i="3"/>
  <c r="F47" i="2"/>
  <c r="E47" i="2"/>
  <c r="C47" i="2"/>
  <c r="D47" i="2"/>
  <c r="B47" i="3" l="1"/>
  <c r="E46" i="3" s="1"/>
  <c r="C46" i="3"/>
  <c r="E48" i="2"/>
  <c r="D48" i="2"/>
  <c r="C48" i="2"/>
  <c r="F48" i="2"/>
  <c r="D46" i="3" l="1"/>
  <c r="F47" i="3" s="1"/>
  <c r="B48" i="3"/>
  <c r="D47" i="3"/>
  <c r="E47" i="3"/>
  <c r="C47" i="3"/>
  <c r="F49" i="2"/>
  <c r="E49" i="2"/>
  <c r="D49" i="2"/>
  <c r="C49" i="2"/>
  <c r="B49" i="3" l="1"/>
  <c r="E48" i="3"/>
  <c r="D48" i="3"/>
  <c r="C48" i="3"/>
  <c r="F48" i="3"/>
  <c r="E50" i="2"/>
  <c r="D50" i="2"/>
  <c r="C50" i="2"/>
  <c r="F50" i="2"/>
  <c r="F49" i="3" l="1"/>
  <c r="B50" i="3"/>
  <c r="D49" i="3" s="1"/>
  <c r="E49" i="3"/>
  <c r="C49" i="3"/>
  <c r="F51" i="2"/>
  <c r="E51" i="2"/>
  <c r="D51" i="2"/>
  <c r="C51" i="2"/>
  <c r="B51" i="3" l="1"/>
  <c r="D50" i="3" s="1"/>
  <c r="E50" i="3"/>
  <c r="C50" i="3"/>
  <c r="F50" i="3"/>
  <c r="E52" i="2"/>
  <c r="D52" i="2"/>
  <c r="C52" i="2"/>
  <c r="F52" i="2"/>
  <c r="F51" i="3" l="1"/>
  <c r="B52" i="3"/>
  <c r="D51" i="3" s="1"/>
  <c r="E51" i="3"/>
  <c r="C51" i="3"/>
  <c r="F53" i="2"/>
  <c r="D53" i="2"/>
  <c r="E53" i="2"/>
  <c r="C53" i="2"/>
  <c r="B53" i="3" l="1"/>
  <c r="D52" i="3" s="1"/>
  <c r="E52" i="3"/>
  <c r="C52" i="3"/>
  <c r="F52" i="3"/>
  <c r="E54" i="2"/>
  <c r="D54" i="2"/>
  <c r="C54" i="2"/>
  <c r="F54" i="2"/>
  <c r="F53" i="3" l="1"/>
  <c r="B54" i="3"/>
  <c r="E53" i="3" s="1"/>
  <c r="D53" i="3"/>
  <c r="C53" i="3"/>
  <c r="F55" i="2"/>
  <c r="E55" i="2"/>
  <c r="C55" i="2"/>
  <c r="D55" i="2"/>
  <c r="B55" i="3" l="1"/>
  <c r="D54" i="3"/>
  <c r="E54" i="3"/>
  <c r="C54" i="3"/>
  <c r="F54" i="3"/>
  <c r="E56" i="2"/>
  <c r="D56" i="2"/>
  <c r="C56" i="2"/>
  <c r="F56" i="2"/>
  <c r="F55" i="3" l="1"/>
  <c r="B56" i="3"/>
  <c r="E55" i="3"/>
  <c r="D55" i="3"/>
  <c r="C55" i="3"/>
  <c r="F57" i="2"/>
  <c r="D57" i="2"/>
  <c r="E57" i="2"/>
  <c r="C57" i="2"/>
  <c r="B57" i="3" l="1"/>
  <c r="E56" i="3"/>
  <c r="D56" i="3"/>
  <c r="C56" i="3"/>
  <c r="F56" i="3"/>
  <c r="E58" i="2"/>
  <c r="D58" i="2"/>
  <c r="C58" i="2"/>
  <c r="F58" i="2"/>
  <c r="F57" i="3" l="1"/>
  <c r="B58" i="3"/>
  <c r="D57" i="3" s="1"/>
  <c r="E57" i="3"/>
  <c r="C57" i="3"/>
  <c r="F59" i="2"/>
  <c r="E59" i="2"/>
  <c r="C59" i="2"/>
  <c r="D59" i="2"/>
  <c r="B59" i="3" l="1"/>
  <c r="E58" i="3"/>
  <c r="D58" i="3"/>
  <c r="C58" i="3"/>
  <c r="F58" i="3"/>
  <c r="E60" i="2"/>
  <c r="D60" i="2"/>
  <c r="C60" i="2"/>
  <c r="F60" i="2"/>
  <c r="F59" i="3" l="1"/>
  <c r="B60" i="3"/>
  <c r="E59" i="3"/>
  <c r="D59" i="3"/>
  <c r="C59" i="3"/>
  <c r="F61" i="2"/>
  <c r="E61" i="2"/>
  <c r="D61" i="2"/>
  <c r="C61" i="2"/>
  <c r="B61" i="3" l="1"/>
  <c r="E60" i="3"/>
  <c r="D60" i="3"/>
  <c r="C60" i="3"/>
  <c r="F60" i="3"/>
  <c r="E62" i="2"/>
  <c r="D62" i="2"/>
  <c r="C62" i="2"/>
  <c r="F62" i="2"/>
  <c r="F61" i="3" l="1"/>
  <c r="B62" i="3"/>
  <c r="E61" i="3"/>
  <c r="D61" i="3"/>
  <c r="C61" i="3"/>
  <c r="F63" i="2"/>
  <c r="E63" i="2"/>
  <c r="C63" i="2"/>
  <c r="D63" i="2"/>
  <c r="B63" i="3" l="1"/>
  <c r="D62" i="3"/>
  <c r="E62" i="3"/>
  <c r="C62" i="3"/>
  <c r="F62" i="3"/>
  <c r="E64" i="2"/>
  <c r="D64" i="2"/>
  <c r="C64" i="2"/>
  <c r="F64" i="2"/>
  <c r="F63" i="3" l="1"/>
  <c r="B64" i="3"/>
  <c r="E63" i="3"/>
  <c r="D63" i="3"/>
  <c r="C63" i="3"/>
  <c r="F65" i="2"/>
  <c r="I4" i="2"/>
  <c r="E65" i="2"/>
  <c r="D65" i="2"/>
  <c r="C65" i="2"/>
  <c r="B65" i="3" l="1"/>
  <c r="E64" i="3"/>
  <c r="D64" i="3"/>
  <c r="C64" i="3"/>
  <c r="F64" i="3"/>
  <c r="E66" i="2"/>
  <c r="D66" i="2"/>
  <c r="C66" i="2"/>
  <c r="F66" i="2"/>
  <c r="F65" i="3" l="1"/>
  <c r="B66" i="3"/>
  <c r="D65" i="3"/>
  <c r="E65" i="3"/>
  <c r="C65" i="3"/>
  <c r="F67" i="2"/>
  <c r="E67" i="2"/>
  <c r="D67" i="2"/>
  <c r="C67" i="2"/>
  <c r="B67" i="3" l="1"/>
  <c r="D66" i="3"/>
  <c r="E66" i="3"/>
  <c r="C66" i="3"/>
  <c r="F66" i="3"/>
  <c r="E68" i="2"/>
  <c r="D68" i="2"/>
  <c r="C68" i="2"/>
  <c r="F68" i="2"/>
  <c r="F67" i="3" l="1"/>
  <c r="B68" i="3"/>
  <c r="D67" i="3"/>
  <c r="E67" i="3"/>
  <c r="C67" i="3"/>
  <c r="F69" i="2"/>
  <c r="D69" i="2"/>
  <c r="E69" i="2"/>
  <c r="C69" i="2"/>
  <c r="B69" i="3" l="1"/>
  <c r="D68" i="3" s="1"/>
  <c r="C68" i="3"/>
  <c r="F68" i="3"/>
  <c r="E70" i="2"/>
  <c r="D70" i="2"/>
  <c r="C70" i="2"/>
  <c r="F70" i="2"/>
  <c r="E68" i="3" l="1"/>
  <c r="F69" i="3"/>
  <c r="B70" i="3"/>
  <c r="D69" i="3" s="1"/>
  <c r="E69" i="3"/>
  <c r="C69" i="3"/>
  <c r="F71" i="2"/>
  <c r="E71" i="2"/>
  <c r="C71" i="2"/>
  <c r="D71" i="2"/>
  <c r="B71" i="3" l="1"/>
  <c r="E70" i="3" s="1"/>
  <c r="C70" i="3"/>
  <c r="F70" i="3"/>
  <c r="E72" i="2"/>
  <c r="D72" i="2"/>
  <c r="C72" i="2"/>
  <c r="F72" i="2"/>
  <c r="D70" i="3" l="1"/>
  <c r="F71" i="3" s="1"/>
  <c r="B72" i="3"/>
  <c r="D71" i="3"/>
  <c r="E71" i="3"/>
  <c r="C71" i="3"/>
  <c r="F73" i="2"/>
  <c r="D73" i="2"/>
  <c r="E73" i="2"/>
  <c r="C73" i="2"/>
  <c r="F72" i="3" l="1"/>
  <c r="B73" i="3"/>
  <c r="E72" i="3"/>
  <c r="D72" i="3"/>
  <c r="C72" i="3"/>
  <c r="F74" i="2"/>
  <c r="E74" i="2"/>
  <c r="D74" i="2"/>
  <c r="C74" i="2"/>
  <c r="F73" i="3" l="1"/>
  <c r="B74" i="3"/>
  <c r="D73" i="3"/>
  <c r="F74" i="3" s="1"/>
  <c r="E73" i="3"/>
  <c r="C73" i="3"/>
  <c r="F75" i="2"/>
  <c r="E75" i="2"/>
  <c r="C75" i="2"/>
  <c r="D75" i="2"/>
  <c r="B75" i="3" l="1"/>
  <c r="E74" i="3"/>
  <c r="D74" i="3"/>
  <c r="F75" i="3" s="1"/>
  <c r="C74" i="3"/>
  <c r="E76" i="2"/>
  <c r="D76" i="2"/>
  <c r="C76" i="2"/>
  <c r="F76" i="2"/>
  <c r="B76" i="3" l="1"/>
  <c r="E75" i="3"/>
  <c r="D75" i="3"/>
  <c r="F76" i="3" s="1"/>
  <c r="C75" i="3"/>
  <c r="E77" i="2"/>
  <c r="D77" i="2"/>
  <c r="C77" i="2"/>
  <c r="F77" i="2"/>
  <c r="B77" i="3" l="1"/>
  <c r="E76" i="3" s="1"/>
  <c r="D76" i="3"/>
  <c r="F77" i="3" s="1"/>
  <c r="C76" i="3"/>
  <c r="F78" i="2"/>
  <c r="E78" i="2"/>
  <c r="D78" i="2"/>
  <c r="C78" i="2"/>
  <c r="B78" i="3" l="1"/>
  <c r="E77" i="3"/>
  <c r="D77" i="3"/>
  <c r="F78" i="3" s="1"/>
  <c r="C77" i="3"/>
  <c r="F79" i="2"/>
  <c r="E79" i="2"/>
  <c r="C79" i="2"/>
  <c r="D79" i="2"/>
  <c r="B79" i="3" l="1"/>
  <c r="E78" i="3"/>
  <c r="D78" i="3"/>
  <c r="F79" i="3" s="1"/>
  <c r="C78" i="3"/>
  <c r="E80" i="2"/>
  <c r="D80" i="2"/>
  <c r="C80" i="2"/>
  <c r="F80" i="2"/>
  <c r="B80" i="3" l="1"/>
  <c r="E79" i="3"/>
  <c r="D79" i="3"/>
  <c r="F80" i="3" s="1"/>
  <c r="C79" i="3"/>
  <c r="F81" i="2"/>
  <c r="E81" i="2"/>
  <c r="D81" i="2"/>
  <c r="C81" i="2"/>
  <c r="B81" i="3" l="1"/>
  <c r="D80" i="3" s="1"/>
  <c r="F81" i="3" s="1"/>
  <c r="E80" i="3"/>
  <c r="C80" i="3"/>
  <c r="F82" i="2"/>
  <c r="E82" i="2"/>
  <c r="D82" i="2"/>
  <c r="C82" i="2"/>
  <c r="B82" i="3" l="1"/>
  <c r="D81" i="3" s="1"/>
  <c r="F82" i="3" s="1"/>
  <c r="E81" i="3"/>
  <c r="C81" i="3"/>
  <c r="F83" i="2"/>
  <c r="E83" i="2"/>
  <c r="D83" i="2"/>
  <c r="C83" i="2"/>
  <c r="B83" i="3" l="1"/>
  <c r="E82" i="3"/>
  <c r="D82" i="3"/>
  <c r="F83" i="3" s="1"/>
  <c r="C82" i="3"/>
  <c r="E84" i="2"/>
  <c r="D84" i="2"/>
  <c r="C84" i="2"/>
  <c r="F84" i="2"/>
  <c r="B84" i="3" l="1"/>
  <c r="E83" i="3"/>
  <c r="D83" i="3"/>
  <c r="F84" i="3" s="1"/>
  <c r="C83" i="3"/>
  <c r="F85" i="2"/>
  <c r="D85" i="2"/>
  <c r="E85" i="2"/>
  <c r="C85" i="2"/>
  <c r="B85" i="3" l="1"/>
  <c r="E84" i="3"/>
  <c r="D84" i="3"/>
  <c r="F85" i="3" s="1"/>
  <c r="C84" i="3"/>
  <c r="E86" i="2"/>
  <c r="D86" i="2"/>
  <c r="C86" i="2"/>
  <c r="F86" i="2"/>
  <c r="B86" i="3" l="1"/>
  <c r="E85" i="3"/>
  <c r="D85" i="3"/>
  <c r="F86" i="3" s="1"/>
  <c r="C85" i="3"/>
  <c r="E87" i="2"/>
  <c r="C87" i="2"/>
  <c r="D87" i="2"/>
  <c r="F87" i="2"/>
  <c r="B87" i="3" l="1"/>
  <c r="D86" i="3"/>
  <c r="F87" i="3" s="1"/>
  <c r="E86" i="3"/>
  <c r="C86" i="3"/>
  <c r="E88" i="2"/>
  <c r="D88" i="2"/>
  <c r="C88" i="2"/>
  <c r="F88" i="2"/>
  <c r="B88" i="3" l="1"/>
  <c r="E87" i="3"/>
  <c r="D87" i="3"/>
  <c r="F88" i="3" s="1"/>
  <c r="C87" i="3"/>
  <c r="D89" i="2"/>
  <c r="E89" i="2"/>
  <c r="C89" i="2"/>
  <c r="F89" i="2"/>
  <c r="B89" i="3" l="1"/>
  <c r="E88" i="3" s="1"/>
  <c r="D88" i="3"/>
  <c r="F89" i="3" s="1"/>
  <c r="C88" i="3"/>
  <c r="F90" i="2"/>
  <c r="E90" i="2"/>
  <c r="D90" i="2"/>
  <c r="C90" i="2"/>
  <c r="B90" i="3" l="1"/>
  <c r="D89" i="3"/>
  <c r="F90" i="3" s="1"/>
  <c r="E89" i="3"/>
  <c r="C89" i="3"/>
  <c r="E91" i="2"/>
  <c r="C91" i="2"/>
  <c r="D91" i="2"/>
  <c r="F91" i="2"/>
  <c r="B91" i="3" l="1"/>
  <c r="D90" i="3"/>
  <c r="F91" i="3" s="1"/>
  <c r="E90" i="3"/>
  <c r="C90" i="3"/>
  <c r="F92" i="2"/>
  <c r="E92" i="2"/>
  <c r="D92" i="2"/>
  <c r="C92" i="2"/>
  <c r="B92" i="3" l="1"/>
  <c r="D91" i="3"/>
  <c r="F92" i="3" s="1"/>
  <c r="E91" i="3"/>
  <c r="C91" i="3"/>
  <c r="F93" i="2"/>
  <c r="E93" i="2"/>
  <c r="D93" i="2"/>
  <c r="C93" i="2"/>
  <c r="B93" i="3" l="1"/>
  <c r="D92" i="3"/>
  <c r="F93" i="3" s="1"/>
  <c r="E92" i="3"/>
  <c r="C92" i="3"/>
  <c r="F94" i="2"/>
  <c r="E94" i="2"/>
  <c r="D94" i="2"/>
  <c r="C94" i="2"/>
  <c r="B94" i="3" l="1"/>
  <c r="E93" i="3"/>
  <c r="D93" i="3"/>
  <c r="F94" i="3" s="1"/>
  <c r="C93" i="3"/>
  <c r="F95" i="2"/>
  <c r="E95" i="2"/>
  <c r="C95" i="2"/>
  <c r="D95" i="2"/>
  <c r="B95" i="3" l="1"/>
  <c r="E94" i="3"/>
  <c r="D94" i="3"/>
  <c r="F95" i="3" s="1"/>
  <c r="C94" i="3"/>
  <c r="E96" i="2"/>
  <c r="D96" i="2"/>
  <c r="C96" i="2"/>
  <c r="F96" i="2"/>
  <c r="B96" i="3" l="1"/>
  <c r="D95" i="3"/>
  <c r="F96" i="3" s="1"/>
  <c r="E95" i="3"/>
  <c r="C95" i="3"/>
  <c r="F97" i="2"/>
  <c r="E97" i="2"/>
  <c r="D97" i="2"/>
  <c r="C97" i="2"/>
  <c r="B97" i="3" l="1"/>
  <c r="E96" i="3"/>
  <c r="D96" i="3"/>
  <c r="F97" i="3" s="1"/>
  <c r="C96" i="3"/>
  <c r="E98" i="2"/>
  <c r="D98" i="2"/>
  <c r="C98" i="2"/>
  <c r="F98" i="2"/>
  <c r="B98" i="3" l="1"/>
  <c r="D97" i="3"/>
  <c r="F98" i="3" s="1"/>
  <c r="E97" i="3"/>
  <c r="C97" i="3"/>
  <c r="F99" i="2"/>
  <c r="E99" i="2"/>
  <c r="D99" i="2"/>
  <c r="C99" i="2"/>
  <c r="B99" i="3" l="1"/>
  <c r="E98" i="3"/>
  <c r="D98" i="3"/>
  <c r="F99" i="3" s="1"/>
  <c r="C98" i="3"/>
  <c r="F100" i="2"/>
  <c r="E100" i="2"/>
  <c r="D100" i="2"/>
  <c r="C100" i="2"/>
  <c r="B100" i="3" l="1"/>
  <c r="D99" i="3"/>
  <c r="F100" i="3" s="1"/>
  <c r="E99" i="3"/>
  <c r="C99" i="3"/>
  <c r="D101" i="2"/>
  <c r="E101" i="2"/>
  <c r="C101" i="2"/>
  <c r="F101" i="2"/>
  <c r="B101" i="3" l="1"/>
  <c r="D100" i="3" s="1"/>
  <c r="F101" i="3" s="1"/>
  <c r="E100" i="3"/>
  <c r="C100" i="3"/>
  <c r="F102" i="2"/>
  <c r="E102" i="2"/>
  <c r="D102" i="2"/>
  <c r="C102" i="2"/>
  <c r="B102" i="3" l="1"/>
  <c r="E101" i="3"/>
  <c r="D101" i="3"/>
  <c r="F102" i="3" s="1"/>
  <c r="C101" i="3"/>
  <c r="E103" i="2"/>
  <c r="C103" i="2"/>
  <c r="D103" i="2"/>
  <c r="F103" i="2"/>
  <c r="B103" i="3" l="1"/>
  <c r="D102" i="3" s="1"/>
  <c r="F103" i="3" s="1"/>
  <c r="C102" i="3"/>
  <c r="F104" i="2"/>
  <c r="E104" i="2"/>
  <c r="D104" i="2"/>
  <c r="C104" i="2"/>
  <c r="E102" i="3" l="1"/>
  <c r="B104" i="3"/>
  <c r="E103" i="3" s="1"/>
  <c r="C103" i="3"/>
  <c r="D105" i="2"/>
  <c r="C105" i="2"/>
  <c r="E105" i="2"/>
  <c r="F105" i="2"/>
  <c r="D103" i="3" l="1"/>
  <c r="F104" i="3" s="1"/>
  <c r="B105" i="3"/>
  <c r="E104" i="3" s="1"/>
  <c r="D104" i="3"/>
  <c r="C104" i="3"/>
  <c r="F106" i="2"/>
  <c r="E106" i="2"/>
  <c r="D106" i="2"/>
  <c r="C106" i="2"/>
  <c r="F105" i="3" l="1"/>
  <c r="B106" i="3"/>
  <c r="D105" i="3"/>
  <c r="F106" i="3" s="1"/>
  <c r="E105" i="3"/>
  <c r="C105" i="3"/>
  <c r="E107" i="2"/>
  <c r="C107" i="2"/>
  <c r="D107" i="2"/>
  <c r="F107" i="2"/>
  <c r="B107" i="3" l="1"/>
  <c r="E106" i="3" s="1"/>
  <c r="D106" i="3"/>
  <c r="F107" i="3" s="1"/>
  <c r="C106" i="3"/>
  <c r="F108" i="2"/>
  <c r="E108" i="2"/>
  <c r="D108" i="2"/>
  <c r="C108" i="2"/>
  <c r="B108" i="3" l="1"/>
  <c r="E107" i="3" s="1"/>
  <c r="C107" i="3"/>
  <c r="E109" i="2"/>
  <c r="D109" i="2"/>
  <c r="C109" i="2"/>
  <c r="F109" i="2"/>
  <c r="D107" i="3" l="1"/>
  <c r="F108" i="3" s="1"/>
  <c r="B109" i="3"/>
  <c r="D108" i="3" s="1"/>
  <c r="C108" i="3"/>
  <c r="F110" i="2"/>
  <c r="E110" i="2"/>
  <c r="D110" i="2"/>
  <c r="C110" i="2"/>
  <c r="F109" i="3" l="1"/>
  <c r="B110" i="3"/>
  <c r="E109" i="3"/>
  <c r="D109" i="3"/>
  <c r="F110" i="3" s="1"/>
  <c r="C109" i="3"/>
  <c r="E108" i="3"/>
  <c r="E111" i="2"/>
  <c r="C111" i="2"/>
  <c r="D111" i="2"/>
  <c r="F111" i="2"/>
  <c r="B111" i="3" l="1"/>
  <c r="D110" i="3"/>
  <c r="F111" i="3" s="1"/>
  <c r="E110" i="3"/>
  <c r="C110" i="3"/>
  <c r="F112" i="2"/>
  <c r="E112" i="2"/>
  <c r="D112" i="2"/>
  <c r="C112" i="2"/>
  <c r="B112" i="3" l="1"/>
  <c r="E111" i="3"/>
  <c r="D111" i="3"/>
  <c r="F112" i="3" s="1"/>
  <c r="C111" i="3"/>
  <c r="E113" i="2"/>
  <c r="D113" i="2"/>
  <c r="C113" i="2"/>
  <c r="F113" i="2"/>
  <c r="B113" i="3" l="1"/>
  <c r="D112" i="3" s="1"/>
  <c r="F113" i="3" s="1"/>
  <c r="E112" i="3"/>
  <c r="C112" i="3"/>
  <c r="F114" i="2"/>
  <c r="E114" i="2"/>
  <c r="D114" i="2"/>
  <c r="C114" i="2"/>
  <c r="B114" i="3" l="1"/>
  <c r="D113" i="3" s="1"/>
  <c r="F114" i="3" s="1"/>
  <c r="E113" i="3"/>
  <c r="C113" i="3"/>
  <c r="E115" i="2"/>
  <c r="D115" i="2"/>
  <c r="C115" i="2"/>
  <c r="F115" i="2"/>
  <c r="B115" i="3" l="1"/>
  <c r="E114" i="3" s="1"/>
  <c r="C114" i="3"/>
  <c r="F116" i="2"/>
  <c r="E116" i="2"/>
  <c r="D116" i="2"/>
  <c r="C116" i="2"/>
  <c r="B116" i="3" l="1"/>
  <c r="E115" i="3"/>
  <c r="D114" i="3"/>
  <c r="F115" i="3" s="1"/>
  <c r="C115" i="3"/>
  <c r="D117" i="2"/>
  <c r="E117" i="2"/>
  <c r="C117" i="2"/>
  <c r="F117" i="2"/>
  <c r="B117" i="3" l="1"/>
  <c r="E116" i="3" s="1"/>
  <c r="D115" i="3"/>
  <c r="F116" i="3" s="1"/>
  <c r="C116" i="3"/>
  <c r="F118" i="2"/>
  <c r="E118" i="2"/>
  <c r="D118" i="2"/>
  <c r="C118" i="2"/>
  <c r="B118" i="3" l="1"/>
  <c r="E117" i="3" s="1"/>
  <c r="D116" i="3"/>
  <c r="F117" i="3" s="1"/>
  <c r="C117" i="3"/>
  <c r="E119" i="2"/>
  <c r="C119" i="2"/>
  <c r="D119" i="2"/>
  <c r="F119" i="2"/>
  <c r="B119" i="3" l="1"/>
  <c r="E118" i="3"/>
  <c r="D117" i="3"/>
  <c r="F118" i="3" s="1"/>
  <c r="C118" i="3"/>
  <c r="F120" i="2"/>
  <c r="E120" i="2"/>
  <c r="D120" i="2"/>
  <c r="F121" i="2" s="1"/>
  <c r="C120" i="2"/>
  <c r="B120" i="3" l="1"/>
  <c r="E119" i="3" s="1"/>
  <c r="D118" i="3"/>
  <c r="F119" i="3" s="1"/>
  <c r="C119" i="3"/>
  <c r="D121" i="2"/>
  <c r="E121" i="2"/>
  <c r="C121" i="2"/>
  <c r="B121" i="3" l="1"/>
  <c r="D119" i="3"/>
  <c r="F120" i="3" s="1"/>
  <c r="E120" i="3"/>
  <c r="C120" i="3"/>
  <c r="E122" i="2"/>
  <c r="D122" i="2"/>
  <c r="C122" i="2"/>
  <c r="F122" i="2"/>
  <c r="B122" i="3" l="1"/>
  <c r="E121" i="3" s="1"/>
  <c r="D120" i="3"/>
  <c r="F121" i="3" s="1"/>
  <c r="C121" i="3"/>
  <c r="F123" i="2"/>
  <c r="E123" i="2"/>
  <c r="C123" i="2"/>
  <c r="D123" i="2"/>
  <c r="B123" i="3" l="1"/>
  <c r="E122" i="3" s="1"/>
  <c r="D121" i="3"/>
  <c r="F122" i="3" s="1"/>
  <c r="C122" i="3"/>
  <c r="E124" i="2"/>
  <c r="D124" i="2"/>
  <c r="C124" i="2"/>
  <c r="F124" i="2"/>
  <c r="B124" i="3" l="1"/>
  <c r="E123" i="3" s="1"/>
  <c r="D122" i="3"/>
  <c r="F123" i="3" s="1"/>
  <c r="C123" i="3"/>
  <c r="I5" i="2"/>
  <c r="D123" i="3" l="1"/>
  <c r="F124" i="3" s="1"/>
  <c r="C124" i="3"/>
  <c r="F127" i="3"/>
  <c r="E127" i="3"/>
  <c r="D127" i="3"/>
  <c r="C127" i="3"/>
  <c r="F131" i="3"/>
  <c r="E131" i="3"/>
  <c r="D131" i="3"/>
  <c r="C131" i="3"/>
  <c r="F135" i="3"/>
  <c r="E135" i="3"/>
  <c r="D135" i="3"/>
  <c r="C135" i="3"/>
  <c r="F139" i="3"/>
  <c r="E139" i="3"/>
  <c r="D139" i="3"/>
  <c r="C139" i="3"/>
  <c r="F143" i="3"/>
  <c r="E143" i="3"/>
  <c r="D143" i="3"/>
  <c r="C143" i="3"/>
  <c r="F147" i="3"/>
  <c r="E147" i="3"/>
  <c r="D147" i="3"/>
  <c r="C147" i="3"/>
  <c r="F151" i="3"/>
  <c r="E151" i="3"/>
  <c r="D151" i="3"/>
  <c r="C151" i="3"/>
  <c r="F155" i="3"/>
  <c r="E155" i="3"/>
  <c r="D155" i="3"/>
  <c r="C155" i="3"/>
  <c r="F364" i="3"/>
  <c r="D364" i="3"/>
  <c r="E364" i="3"/>
  <c r="C364" i="3"/>
  <c r="F128" i="3"/>
  <c r="D128" i="3"/>
  <c r="E128" i="3"/>
  <c r="C128" i="3"/>
  <c r="F132" i="3"/>
  <c r="D132" i="3"/>
  <c r="E132" i="3"/>
  <c r="C132" i="3"/>
  <c r="F136" i="3"/>
  <c r="D136" i="3"/>
  <c r="E136" i="3"/>
  <c r="C136" i="3"/>
  <c r="F140" i="3"/>
  <c r="D140" i="3"/>
  <c r="E140" i="3"/>
  <c r="C140" i="3"/>
  <c r="F144" i="3"/>
  <c r="D144" i="3"/>
  <c r="E144" i="3"/>
  <c r="C144" i="3"/>
  <c r="F148" i="3"/>
  <c r="D148" i="3"/>
  <c r="E148" i="3"/>
  <c r="C148" i="3"/>
  <c r="F152" i="3"/>
  <c r="D152" i="3"/>
  <c r="E152" i="3"/>
  <c r="C152" i="3"/>
  <c r="F156" i="3"/>
  <c r="D156" i="3"/>
  <c r="E156" i="3"/>
  <c r="C156" i="3"/>
  <c r="F160" i="3"/>
  <c r="D160" i="3"/>
  <c r="E160" i="3"/>
  <c r="C160" i="3"/>
  <c r="F164" i="3"/>
  <c r="D164" i="3"/>
  <c r="E164" i="3"/>
  <c r="C164" i="3"/>
  <c r="F168" i="3"/>
  <c r="D168" i="3"/>
  <c r="E168" i="3"/>
  <c r="C168" i="3"/>
  <c r="F172" i="3"/>
  <c r="D172" i="3"/>
  <c r="E172" i="3"/>
  <c r="C172" i="3"/>
  <c r="F176" i="3"/>
  <c r="D176" i="3"/>
  <c r="E176" i="3"/>
  <c r="C176" i="3"/>
  <c r="F180" i="3"/>
  <c r="D180" i="3"/>
  <c r="E180" i="3"/>
  <c r="C180" i="3"/>
  <c r="F184" i="3"/>
  <c r="D184" i="3"/>
  <c r="E184" i="3"/>
  <c r="C184" i="3"/>
  <c r="F188" i="3"/>
  <c r="D188" i="3"/>
  <c r="E188" i="3"/>
  <c r="C188" i="3"/>
  <c r="F192" i="3"/>
  <c r="D192" i="3"/>
  <c r="E192" i="3"/>
  <c r="C192" i="3"/>
  <c r="F196" i="3"/>
  <c r="D196" i="3"/>
  <c r="E196" i="3"/>
  <c r="C196" i="3"/>
  <c r="F200" i="3"/>
  <c r="D200" i="3"/>
  <c r="E200" i="3"/>
  <c r="C200" i="3"/>
  <c r="F204" i="3"/>
  <c r="D204" i="3"/>
  <c r="E204" i="3"/>
  <c r="C204" i="3"/>
  <c r="F208" i="3"/>
  <c r="D208" i="3"/>
  <c r="E208" i="3"/>
  <c r="C208" i="3"/>
  <c r="F212" i="3"/>
  <c r="D212" i="3"/>
  <c r="E212" i="3"/>
  <c r="C212" i="3"/>
  <c r="F216" i="3"/>
  <c r="D216" i="3"/>
  <c r="E216" i="3"/>
  <c r="C216" i="3"/>
  <c r="F220" i="3"/>
  <c r="D220" i="3"/>
  <c r="E220" i="3"/>
  <c r="C220" i="3"/>
  <c r="D129" i="3"/>
  <c r="C129" i="3"/>
  <c r="F129" i="3"/>
  <c r="E129" i="3"/>
  <c r="C133" i="3"/>
  <c r="D133" i="3"/>
  <c r="F133" i="3"/>
  <c r="E133" i="3"/>
  <c r="D137" i="3"/>
  <c r="C137" i="3"/>
  <c r="F137" i="3"/>
  <c r="E137" i="3"/>
  <c r="C141" i="3"/>
  <c r="D141" i="3"/>
  <c r="F141" i="3"/>
  <c r="E141" i="3"/>
  <c r="D145" i="3"/>
  <c r="C145" i="3"/>
  <c r="F145" i="3"/>
  <c r="E145" i="3"/>
  <c r="C149" i="3"/>
  <c r="D149" i="3"/>
  <c r="F149" i="3"/>
  <c r="E149" i="3"/>
  <c r="D153" i="3"/>
  <c r="C153" i="3"/>
  <c r="F153" i="3"/>
  <c r="E153" i="3"/>
  <c r="D157" i="3"/>
  <c r="C157" i="3"/>
  <c r="F157" i="3"/>
  <c r="E157" i="3"/>
  <c r="D161" i="3"/>
  <c r="C161" i="3"/>
  <c r="F161" i="3"/>
  <c r="E161" i="3"/>
  <c r="C165" i="3"/>
  <c r="D165" i="3"/>
  <c r="F165" i="3"/>
  <c r="E165" i="3"/>
  <c r="E169" i="3"/>
  <c r="C169" i="3"/>
  <c r="F169" i="3"/>
  <c r="D169" i="3"/>
  <c r="E173" i="3"/>
  <c r="C173" i="3"/>
  <c r="F173" i="3"/>
  <c r="D173" i="3"/>
  <c r="E177" i="3"/>
  <c r="C177" i="3"/>
  <c r="F177" i="3"/>
  <c r="D177" i="3"/>
  <c r="E181" i="3"/>
  <c r="C181" i="3"/>
  <c r="F181" i="3"/>
  <c r="D181" i="3"/>
  <c r="E185" i="3"/>
  <c r="C185" i="3"/>
  <c r="F185" i="3"/>
  <c r="D185" i="3"/>
  <c r="E189" i="3"/>
  <c r="C189" i="3"/>
  <c r="F189" i="3"/>
  <c r="D189" i="3"/>
  <c r="E193" i="3"/>
  <c r="C193" i="3"/>
  <c r="F193" i="3"/>
  <c r="D193" i="3"/>
  <c r="E197" i="3"/>
  <c r="C197" i="3"/>
  <c r="F197" i="3"/>
  <c r="D197" i="3"/>
  <c r="F134" i="3"/>
  <c r="D134" i="3"/>
  <c r="E134" i="3"/>
  <c r="C134" i="3"/>
  <c r="B134" i="3"/>
  <c r="E150" i="3"/>
  <c r="C150" i="3"/>
  <c r="F150" i="3"/>
  <c r="D150" i="3"/>
  <c r="F162" i="3"/>
  <c r="D162" i="3"/>
  <c r="E162" i="3"/>
  <c r="C162" i="3"/>
  <c r="B162" i="3"/>
  <c r="C170" i="3"/>
  <c r="E170" i="3"/>
  <c r="F170" i="3"/>
  <c r="D170" i="3"/>
  <c r="F178" i="3"/>
  <c r="D178" i="3"/>
  <c r="C178" i="3"/>
  <c r="E178" i="3"/>
  <c r="B178" i="3"/>
  <c r="C186" i="3"/>
  <c r="E186" i="3"/>
  <c r="F186" i="3"/>
  <c r="D186" i="3"/>
  <c r="F194" i="3"/>
  <c r="D194" i="3"/>
  <c r="C194" i="3"/>
  <c r="E194" i="3"/>
  <c r="B194" i="3"/>
  <c r="E201" i="3"/>
  <c r="C201" i="3"/>
  <c r="F201" i="3"/>
  <c r="D201" i="3"/>
  <c r="B127" i="3"/>
  <c r="B135" i="3"/>
  <c r="B143" i="3"/>
  <c r="B151" i="3"/>
  <c r="B128" i="3"/>
  <c r="B136" i="3"/>
  <c r="B144" i="3"/>
  <c r="B152" i="3"/>
  <c r="B160" i="3"/>
  <c r="B168" i="3"/>
  <c r="B176" i="3"/>
  <c r="B184" i="3"/>
  <c r="B192" i="3"/>
  <c r="B200" i="3"/>
  <c r="B208" i="3"/>
  <c r="B216" i="3"/>
  <c r="B364" i="3"/>
  <c r="B145" i="3"/>
  <c r="B177" i="3"/>
  <c r="C206" i="3"/>
  <c r="F206" i="3"/>
  <c r="D206" i="3"/>
  <c r="E206" i="3"/>
  <c r="D211" i="3"/>
  <c r="C211" i="3"/>
  <c r="E211" i="3"/>
  <c r="F211" i="3"/>
  <c r="B150" i="3"/>
  <c r="B170" i="3"/>
  <c r="B186" i="3"/>
  <c r="B206" i="3"/>
  <c r="B131" i="3"/>
  <c r="B156" i="3"/>
  <c r="B188" i="3"/>
  <c r="B220" i="3"/>
  <c r="B161" i="3"/>
  <c r="D217" i="3"/>
  <c r="E217" i="3"/>
  <c r="C217" i="3"/>
  <c r="F217" i="3"/>
  <c r="D222" i="3"/>
  <c r="E222" i="3"/>
  <c r="C222" i="3"/>
  <c r="F222" i="3"/>
  <c r="E226" i="3"/>
  <c r="F226" i="3"/>
  <c r="D226" i="3"/>
  <c r="C226" i="3"/>
  <c r="D230" i="3"/>
  <c r="E230" i="3"/>
  <c r="C230" i="3"/>
  <c r="F230" i="3"/>
  <c r="E234" i="3"/>
  <c r="F234" i="3"/>
  <c r="D234" i="3"/>
  <c r="C234" i="3"/>
  <c r="D238" i="3"/>
  <c r="E238" i="3"/>
  <c r="C238" i="3"/>
  <c r="F238" i="3"/>
  <c r="F242" i="3"/>
  <c r="D242" i="3"/>
  <c r="E242" i="3"/>
  <c r="C242" i="3"/>
  <c r="D246" i="3"/>
  <c r="E246" i="3"/>
  <c r="C246" i="3"/>
  <c r="F246" i="3"/>
  <c r="E250" i="3"/>
  <c r="F250" i="3"/>
  <c r="D250" i="3"/>
  <c r="C250" i="3"/>
  <c r="D254" i="3"/>
  <c r="E254" i="3"/>
  <c r="C254" i="3"/>
  <c r="F254" i="3"/>
  <c r="E258" i="3"/>
  <c r="F258" i="3"/>
  <c r="D258" i="3"/>
  <c r="C258" i="3"/>
  <c r="D262" i="3"/>
  <c r="E262" i="3"/>
  <c r="C262" i="3"/>
  <c r="F262" i="3"/>
  <c r="E266" i="3"/>
  <c r="F266" i="3"/>
  <c r="D266" i="3"/>
  <c r="C266" i="3"/>
  <c r="D270" i="3"/>
  <c r="C270" i="3"/>
  <c r="E270" i="3"/>
  <c r="F270" i="3"/>
  <c r="E274" i="3"/>
  <c r="F274" i="3"/>
  <c r="D274" i="3"/>
  <c r="C274" i="3"/>
  <c r="D278" i="3"/>
  <c r="E278" i="3"/>
  <c r="C278" i="3"/>
  <c r="F278" i="3"/>
  <c r="E282" i="3"/>
  <c r="F282" i="3"/>
  <c r="D282" i="3"/>
  <c r="C282" i="3"/>
  <c r="D286" i="3"/>
  <c r="C286" i="3"/>
  <c r="E286" i="3"/>
  <c r="F286" i="3"/>
  <c r="E290" i="3"/>
  <c r="F290" i="3"/>
  <c r="D290" i="3"/>
  <c r="C290" i="3"/>
  <c r="D294" i="3"/>
  <c r="E294" i="3"/>
  <c r="C294" i="3"/>
  <c r="F294" i="3"/>
  <c r="C298" i="3"/>
  <c r="F298" i="3"/>
  <c r="D298" i="3"/>
  <c r="E298" i="3"/>
  <c r="D302" i="3"/>
  <c r="E302" i="3"/>
  <c r="C302" i="3"/>
  <c r="F302" i="3"/>
  <c r="C306" i="3"/>
  <c r="F306" i="3"/>
  <c r="D306" i="3"/>
  <c r="E306" i="3"/>
  <c r="D310" i="3"/>
  <c r="E310" i="3"/>
  <c r="C310" i="3"/>
  <c r="F310" i="3"/>
  <c r="C314" i="3"/>
  <c r="F314" i="3"/>
  <c r="D314" i="3"/>
  <c r="E314" i="3"/>
  <c r="D318" i="3"/>
  <c r="E318" i="3"/>
  <c r="C318" i="3"/>
  <c r="F318" i="3"/>
  <c r="C322" i="3"/>
  <c r="F322" i="3"/>
  <c r="D322" i="3"/>
  <c r="E322" i="3"/>
  <c r="D326" i="3"/>
  <c r="E326" i="3"/>
  <c r="C326" i="3"/>
  <c r="F326" i="3"/>
  <c r="C330" i="3"/>
  <c r="F330" i="3"/>
  <c r="D330" i="3"/>
  <c r="E330" i="3"/>
  <c r="D334" i="3"/>
  <c r="E334" i="3"/>
  <c r="C334" i="3"/>
  <c r="F334" i="3"/>
  <c r="C338" i="3"/>
  <c r="F338" i="3"/>
  <c r="D338" i="3"/>
  <c r="E338" i="3"/>
  <c r="D342" i="3"/>
  <c r="C342" i="3"/>
  <c r="E342" i="3"/>
  <c r="F342" i="3"/>
  <c r="C346" i="3"/>
  <c r="F346" i="3"/>
  <c r="D346" i="3"/>
  <c r="E346" i="3"/>
  <c r="D350" i="3"/>
  <c r="C350" i="3"/>
  <c r="E350" i="3"/>
  <c r="F350" i="3"/>
  <c r="C354" i="3"/>
  <c r="F354" i="3"/>
  <c r="D354" i="3"/>
  <c r="E354" i="3"/>
  <c r="D358" i="3"/>
  <c r="C358" i="3"/>
  <c r="E358" i="3"/>
  <c r="F358" i="3"/>
  <c r="C362" i="3"/>
  <c r="F362" i="3"/>
  <c r="D362" i="3"/>
  <c r="E362" i="3"/>
  <c r="D159" i="3"/>
  <c r="C159" i="3"/>
  <c r="F159" i="3"/>
  <c r="E159" i="3"/>
  <c r="E163" i="3"/>
  <c r="F163" i="3"/>
  <c r="C163" i="3"/>
  <c r="D163" i="3"/>
  <c r="F167" i="3"/>
  <c r="C167" i="3"/>
  <c r="D167" i="3"/>
  <c r="E167" i="3"/>
  <c r="B149" i="3"/>
  <c r="B139" i="3"/>
  <c r="B132" i="3"/>
  <c r="B164" i="3"/>
  <c r="B196" i="3"/>
  <c r="B193" i="3"/>
  <c r="B226" i="3"/>
  <c r="B234" i="3"/>
  <c r="B242" i="3"/>
  <c r="B250" i="3"/>
  <c r="B258" i="3"/>
  <c r="B266" i="3"/>
  <c r="B274" i="3"/>
  <c r="B282" i="3"/>
  <c r="B290" i="3"/>
  <c r="B298" i="3"/>
  <c r="B306" i="3"/>
  <c r="B314" i="3"/>
  <c r="B322" i="3"/>
  <c r="B330" i="3"/>
  <c r="B338" i="3"/>
  <c r="B346" i="3"/>
  <c r="B354" i="3"/>
  <c r="B362" i="3"/>
  <c r="B163" i="3"/>
  <c r="E138" i="3"/>
  <c r="F138" i="3"/>
  <c r="D138" i="3"/>
  <c r="C138" i="3"/>
  <c r="B147" i="3"/>
  <c r="B140" i="3"/>
  <c r="B172" i="3"/>
  <c r="B204" i="3"/>
  <c r="B211" i="3"/>
  <c r="B133" i="3"/>
  <c r="B165" i="3"/>
  <c r="B197" i="3"/>
  <c r="B129" i="3"/>
  <c r="B246" i="3"/>
  <c r="B278" i="3"/>
  <c r="B310" i="3"/>
  <c r="B342" i="3"/>
  <c r="B181" i="3"/>
  <c r="B138" i="3"/>
  <c r="E154" i="3"/>
  <c r="C154" i="3"/>
  <c r="F154" i="3"/>
  <c r="D154" i="3"/>
  <c r="F171" i="3"/>
  <c r="D171" i="3"/>
  <c r="C171" i="3"/>
  <c r="E171" i="3"/>
  <c r="B171" i="3"/>
  <c r="E179" i="3"/>
  <c r="F179" i="3"/>
  <c r="D179" i="3"/>
  <c r="C179" i="3"/>
  <c r="F187" i="3"/>
  <c r="D187" i="3"/>
  <c r="C187" i="3"/>
  <c r="E187" i="3"/>
  <c r="B187" i="3"/>
  <c r="E195" i="3"/>
  <c r="F195" i="3"/>
  <c r="D195" i="3"/>
  <c r="C195" i="3"/>
  <c r="F202" i="3"/>
  <c r="D202" i="3"/>
  <c r="C202" i="3"/>
  <c r="E202" i="3"/>
  <c r="B202" i="3"/>
  <c r="E207" i="3"/>
  <c r="F207" i="3"/>
  <c r="C207" i="3"/>
  <c r="D207" i="3"/>
  <c r="F213" i="3"/>
  <c r="D213" i="3"/>
  <c r="E213" i="3"/>
  <c r="C213" i="3"/>
  <c r="B213" i="3"/>
  <c r="C218" i="3"/>
  <c r="E218" i="3"/>
  <c r="F218" i="3"/>
  <c r="D218" i="3"/>
  <c r="F223" i="3"/>
  <c r="D223" i="3"/>
  <c r="C223" i="3"/>
  <c r="E223" i="3"/>
  <c r="B223" i="3"/>
  <c r="E227" i="3"/>
  <c r="F227" i="3"/>
  <c r="D227" i="3"/>
  <c r="C227" i="3"/>
  <c r="F231" i="3"/>
  <c r="D231" i="3"/>
  <c r="C231" i="3"/>
  <c r="E231" i="3"/>
  <c r="B231" i="3"/>
  <c r="E235" i="3"/>
  <c r="F235" i="3"/>
  <c r="D235" i="3"/>
  <c r="C235" i="3"/>
  <c r="F239" i="3"/>
  <c r="D239" i="3"/>
  <c r="C239" i="3"/>
  <c r="E239" i="3"/>
  <c r="B239" i="3"/>
  <c r="E243" i="3"/>
  <c r="F243" i="3"/>
  <c r="C243" i="3"/>
  <c r="D243" i="3"/>
  <c r="F247" i="3"/>
  <c r="D247" i="3"/>
  <c r="C247" i="3"/>
  <c r="E247" i="3"/>
  <c r="B247" i="3"/>
  <c r="E251" i="3"/>
  <c r="F251" i="3"/>
  <c r="D251" i="3"/>
  <c r="C251" i="3"/>
  <c r="F255" i="3"/>
  <c r="D255" i="3"/>
  <c r="C255" i="3"/>
  <c r="E255" i="3"/>
  <c r="B255" i="3"/>
  <c r="E259" i="3"/>
  <c r="F259" i="3"/>
  <c r="D259" i="3"/>
  <c r="C259" i="3"/>
  <c r="F263" i="3"/>
  <c r="D263" i="3"/>
  <c r="C263" i="3"/>
  <c r="E263" i="3"/>
  <c r="B263" i="3"/>
  <c r="E267" i="3"/>
  <c r="F267" i="3"/>
  <c r="D267" i="3"/>
  <c r="C267" i="3"/>
  <c r="F271" i="3"/>
  <c r="D271" i="3"/>
  <c r="C271" i="3"/>
  <c r="E271" i="3"/>
  <c r="B271" i="3"/>
  <c r="E275" i="3"/>
  <c r="F275" i="3"/>
  <c r="C275" i="3"/>
  <c r="D275" i="3"/>
  <c r="F279" i="3"/>
  <c r="D279" i="3"/>
  <c r="C279" i="3"/>
  <c r="E279" i="3"/>
  <c r="B279" i="3"/>
  <c r="E283" i="3"/>
  <c r="F283" i="3"/>
  <c r="D283" i="3"/>
  <c r="C283" i="3"/>
  <c r="F287" i="3"/>
  <c r="D287" i="3"/>
  <c r="C287" i="3"/>
  <c r="E287" i="3"/>
  <c r="B287" i="3"/>
  <c r="E291" i="3"/>
  <c r="F291" i="3"/>
  <c r="D291" i="3"/>
  <c r="C291" i="3"/>
  <c r="F295" i="3"/>
  <c r="D295" i="3"/>
  <c r="E295" i="3"/>
  <c r="C295" i="3"/>
  <c r="B295" i="3"/>
  <c r="C299" i="3"/>
  <c r="F299" i="3"/>
  <c r="D299" i="3"/>
  <c r="E299" i="3"/>
  <c r="F303" i="3"/>
  <c r="D303" i="3"/>
  <c r="E303" i="3"/>
  <c r="C303" i="3"/>
  <c r="B303" i="3"/>
  <c r="C307" i="3"/>
  <c r="F307" i="3"/>
  <c r="E307" i="3"/>
  <c r="D307" i="3"/>
  <c r="F311" i="3"/>
  <c r="D311" i="3"/>
  <c r="E311" i="3"/>
  <c r="C311" i="3"/>
  <c r="B311" i="3"/>
  <c r="C315" i="3"/>
  <c r="F315" i="3"/>
  <c r="E315" i="3"/>
  <c r="D315" i="3"/>
  <c r="F319" i="3"/>
  <c r="D319" i="3"/>
  <c r="E319" i="3"/>
  <c r="C319" i="3"/>
  <c r="B319" i="3"/>
  <c r="C323" i="3"/>
  <c r="F323" i="3"/>
  <c r="D323" i="3"/>
  <c r="E323" i="3"/>
  <c r="F327" i="3"/>
  <c r="D327" i="3"/>
  <c r="E327" i="3"/>
  <c r="C327" i="3"/>
  <c r="B327" i="3"/>
  <c r="C331" i="3"/>
  <c r="F331" i="3"/>
  <c r="D331" i="3"/>
  <c r="E331" i="3"/>
  <c r="F335" i="3"/>
  <c r="D335" i="3"/>
  <c r="E335" i="3"/>
  <c r="C335" i="3"/>
  <c r="B335" i="3"/>
  <c r="C339" i="3"/>
  <c r="E339" i="3"/>
  <c r="F339" i="3"/>
  <c r="D339" i="3"/>
  <c r="F343" i="3"/>
  <c r="D343" i="3"/>
  <c r="C343" i="3"/>
  <c r="E343" i="3"/>
  <c r="B343" i="3"/>
  <c r="C347" i="3"/>
  <c r="E347" i="3"/>
  <c r="F347" i="3"/>
  <c r="D347" i="3"/>
  <c r="F351" i="3"/>
  <c r="D351" i="3"/>
  <c r="C351" i="3"/>
  <c r="E351" i="3"/>
  <c r="B148" i="3"/>
  <c r="B238" i="3"/>
  <c r="B270" i="3"/>
  <c r="B302" i="3"/>
  <c r="B334" i="3"/>
  <c r="B167" i="3"/>
  <c r="E355" i="3"/>
  <c r="F355" i="3"/>
  <c r="C355" i="3"/>
  <c r="D355" i="3"/>
  <c r="D359" i="3"/>
  <c r="E359" i="3"/>
  <c r="C359" i="3"/>
  <c r="F359" i="3"/>
  <c r="E363" i="3"/>
  <c r="F363" i="3"/>
  <c r="D363" i="3"/>
  <c r="C363" i="3"/>
  <c r="F126" i="3"/>
  <c r="C126" i="3"/>
  <c r="E126" i="3"/>
  <c r="D126" i="3"/>
  <c r="C130" i="3"/>
  <c r="D130" i="3"/>
  <c r="F130" i="3"/>
  <c r="E130" i="3"/>
  <c r="F142" i="3"/>
  <c r="E142" i="3"/>
  <c r="D142" i="3"/>
  <c r="C142" i="3"/>
  <c r="C146" i="3"/>
  <c r="D146" i="3"/>
  <c r="E146" i="3"/>
  <c r="F146" i="3"/>
  <c r="F158" i="3"/>
  <c r="E158" i="3"/>
  <c r="C158" i="3"/>
  <c r="D158" i="3"/>
  <c r="B153" i="3"/>
  <c r="B185" i="3"/>
  <c r="B217" i="3"/>
  <c r="C166" i="3"/>
  <c r="E166" i="3"/>
  <c r="D166" i="3"/>
  <c r="F166" i="3"/>
  <c r="D174" i="3"/>
  <c r="F174" i="3"/>
  <c r="E174" i="3"/>
  <c r="C174" i="3"/>
  <c r="C182" i="3"/>
  <c r="F182" i="3"/>
  <c r="D182" i="3"/>
  <c r="E182" i="3"/>
  <c r="D190" i="3"/>
  <c r="F190" i="3"/>
  <c r="C190" i="3"/>
  <c r="E190" i="3"/>
  <c r="C198" i="3"/>
  <c r="F198" i="3"/>
  <c r="D198" i="3"/>
  <c r="E198" i="3"/>
  <c r="D203" i="3"/>
  <c r="C203" i="3"/>
  <c r="E203" i="3"/>
  <c r="F203" i="3"/>
  <c r="C209" i="3"/>
  <c r="E209" i="3"/>
  <c r="D209" i="3"/>
  <c r="F209" i="3"/>
  <c r="D214" i="3"/>
  <c r="E214" i="3"/>
  <c r="C214" i="3"/>
  <c r="F214" i="3"/>
  <c r="D219" i="3"/>
  <c r="E219" i="3"/>
  <c r="C219" i="3"/>
  <c r="F219" i="3"/>
  <c r="D224" i="3"/>
  <c r="F224" i="3"/>
  <c r="E224" i="3"/>
  <c r="C224" i="3"/>
  <c r="C228" i="3"/>
  <c r="F228" i="3"/>
  <c r="D228" i="3"/>
  <c r="E228" i="3"/>
  <c r="D232" i="3"/>
  <c r="F232" i="3"/>
  <c r="E232" i="3"/>
  <c r="C232" i="3"/>
  <c r="B155" i="3"/>
  <c r="B180" i="3"/>
  <c r="B230" i="3"/>
  <c r="B262" i="3"/>
  <c r="B294" i="3"/>
  <c r="B326" i="3"/>
  <c r="B358" i="3"/>
  <c r="B159" i="3"/>
  <c r="B154" i="3"/>
  <c r="B179" i="3"/>
  <c r="B195" i="3"/>
  <c r="B207" i="3"/>
  <c r="B218" i="3"/>
  <c r="B227" i="3"/>
  <c r="B235" i="3"/>
  <c r="B243" i="3"/>
  <c r="B251" i="3"/>
  <c r="B259" i="3"/>
  <c r="B267" i="3"/>
  <c r="B275" i="3"/>
  <c r="B283" i="3"/>
  <c r="B291" i="3"/>
  <c r="B299" i="3"/>
  <c r="B307" i="3"/>
  <c r="B315" i="3"/>
  <c r="B323" i="3"/>
  <c r="B331" i="3"/>
  <c r="B339" i="3"/>
  <c r="B347" i="3"/>
  <c r="B355" i="3"/>
  <c r="B363" i="3"/>
  <c r="B130" i="3"/>
  <c r="B146" i="3"/>
  <c r="B254" i="3"/>
  <c r="B190" i="3"/>
  <c r="B198" i="3"/>
  <c r="B232" i="3"/>
  <c r="C236" i="3"/>
  <c r="F236" i="3"/>
  <c r="E236" i="3"/>
  <c r="D236" i="3"/>
  <c r="D240" i="3"/>
  <c r="E240" i="3"/>
  <c r="F240" i="3"/>
  <c r="C240" i="3"/>
  <c r="F244" i="3"/>
  <c r="D244" i="3"/>
  <c r="C244" i="3"/>
  <c r="E244" i="3"/>
  <c r="D248" i="3"/>
  <c r="C248" i="3"/>
  <c r="E248" i="3"/>
  <c r="F248" i="3"/>
  <c r="C252" i="3"/>
  <c r="F252" i="3"/>
  <c r="E252" i="3"/>
  <c r="D252" i="3"/>
  <c r="B222" i="3"/>
  <c r="B350" i="3"/>
  <c r="B351" i="3"/>
  <c r="B126" i="3"/>
  <c r="B158" i="3"/>
  <c r="B201" i="3"/>
  <c r="B203" i="3"/>
  <c r="B209" i="3"/>
  <c r="B236" i="3"/>
  <c r="B244" i="3"/>
  <c r="B252" i="3"/>
  <c r="E256" i="3"/>
  <c r="C256" i="3"/>
  <c r="D256" i="3"/>
  <c r="F256" i="3"/>
  <c r="F260" i="3"/>
  <c r="E260" i="3"/>
  <c r="C260" i="3"/>
  <c r="D260" i="3"/>
  <c r="B260" i="3"/>
  <c r="E264" i="3"/>
  <c r="D264" i="3"/>
  <c r="F264" i="3"/>
  <c r="C264" i="3"/>
  <c r="F268" i="3"/>
  <c r="D268" i="3"/>
  <c r="E268" i="3"/>
  <c r="C268" i="3"/>
  <c r="B268" i="3"/>
  <c r="E272" i="3"/>
  <c r="F272" i="3"/>
  <c r="C272" i="3"/>
  <c r="D272" i="3"/>
  <c r="F276" i="3"/>
  <c r="C276" i="3"/>
  <c r="D276" i="3"/>
  <c r="E276" i="3"/>
  <c r="B276" i="3"/>
  <c r="E280" i="3"/>
  <c r="D280" i="3"/>
  <c r="C280" i="3"/>
  <c r="F280" i="3"/>
  <c r="F284" i="3"/>
  <c r="C284" i="3"/>
  <c r="E284" i="3"/>
  <c r="D284" i="3"/>
  <c r="B284" i="3"/>
  <c r="E288" i="3"/>
  <c r="C288" i="3"/>
  <c r="F288" i="3"/>
  <c r="D288" i="3"/>
  <c r="F292" i="3"/>
  <c r="E292" i="3"/>
  <c r="C292" i="3"/>
  <c r="D292" i="3"/>
  <c r="B292" i="3"/>
  <c r="E296" i="3"/>
  <c r="D296" i="3"/>
  <c r="C296" i="3"/>
  <c r="F296" i="3"/>
  <c r="F300" i="3"/>
  <c r="D300" i="3"/>
  <c r="C300" i="3"/>
  <c r="E300" i="3"/>
  <c r="B300" i="3"/>
  <c r="E304" i="3"/>
  <c r="F304" i="3"/>
  <c r="D304" i="3"/>
  <c r="C304" i="3"/>
  <c r="F308" i="3"/>
  <c r="E308" i="3"/>
  <c r="D308" i="3"/>
  <c r="C308" i="3"/>
  <c r="B308" i="3"/>
  <c r="E312" i="3"/>
  <c r="F312" i="3"/>
  <c r="D312" i="3"/>
  <c r="C312" i="3"/>
  <c r="F316" i="3"/>
  <c r="C316" i="3"/>
  <c r="D316" i="3"/>
  <c r="E316" i="3"/>
  <c r="B316" i="3"/>
  <c r="E320" i="3"/>
  <c r="C320" i="3"/>
  <c r="D320" i="3"/>
  <c r="F320" i="3"/>
  <c r="F324" i="3"/>
  <c r="E324" i="3"/>
  <c r="C324" i="3"/>
  <c r="D324" i="3"/>
  <c r="B324" i="3"/>
  <c r="E328" i="3"/>
  <c r="D328" i="3"/>
  <c r="F328" i="3"/>
  <c r="C328" i="3"/>
  <c r="F332" i="3"/>
  <c r="D332" i="3"/>
  <c r="E332" i="3"/>
  <c r="C332" i="3"/>
  <c r="B332" i="3"/>
  <c r="E336" i="3"/>
  <c r="F336" i="3"/>
  <c r="C336" i="3"/>
  <c r="D336" i="3"/>
  <c r="F340" i="3"/>
  <c r="C340" i="3"/>
  <c r="D340" i="3"/>
  <c r="E340" i="3"/>
  <c r="B340" i="3"/>
  <c r="E344" i="3"/>
  <c r="D344" i="3"/>
  <c r="C344" i="3"/>
  <c r="F344" i="3"/>
  <c r="F348" i="3"/>
  <c r="C348" i="3"/>
  <c r="E348" i="3"/>
  <c r="D348" i="3"/>
  <c r="B348" i="3"/>
  <c r="E352" i="3"/>
  <c r="C352" i="3"/>
  <c r="F352" i="3"/>
  <c r="D352" i="3"/>
  <c r="F356" i="3"/>
  <c r="E356" i="3"/>
  <c r="D356" i="3"/>
  <c r="C356" i="3"/>
  <c r="B356" i="3"/>
  <c r="E360" i="3"/>
  <c r="D360" i="3"/>
  <c r="C360" i="3"/>
  <c r="F360" i="3"/>
  <c r="E199" i="3"/>
  <c r="D199" i="3"/>
  <c r="C199" i="3"/>
  <c r="F199" i="3"/>
  <c r="F221" i="3"/>
  <c r="C221" i="3"/>
  <c r="E221" i="3"/>
  <c r="D221" i="3"/>
  <c r="F237" i="3"/>
  <c r="E237" i="3"/>
  <c r="C237" i="3"/>
  <c r="D237" i="3"/>
  <c r="F253" i="3"/>
  <c r="D253" i="3"/>
  <c r="E253" i="3"/>
  <c r="C253" i="3"/>
  <c r="F269" i="3"/>
  <c r="C269" i="3"/>
  <c r="D269" i="3"/>
  <c r="E269" i="3"/>
  <c r="B269" i="3"/>
  <c r="C285" i="3"/>
  <c r="D285" i="3"/>
  <c r="E285" i="3"/>
  <c r="F285" i="3"/>
  <c r="D301" i="3"/>
  <c r="E301" i="3"/>
  <c r="C301" i="3"/>
  <c r="F301" i="3"/>
  <c r="D317" i="3"/>
  <c r="C317" i="3"/>
  <c r="E317" i="3"/>
  <c r="F317" i="3"/>
  <c r="D333" i="3"/>
  <c r="F333" i="3"/>
  <c r="E333" i="3"/>
  <c r="C333" i="3"/>
  <c r="F349" i="3"/>
  <c r="D349" i="3"/>
  <c r="C349" i="3"/>
  <c r="E349" i="3"/>
  <c r="D175" i="3"/>
  <c r="F175" i="3"/>
  <c r="C175" i="3"/>
  <c r="E175" i="3"/>
  <c r="B175" i="3"/>
  <c r="F183" i="3"/>
  <c r="D183" i="3"/>
  <c r="C183" i="3"/>
  <c r="E183" i="3"/>
  <c r="D191" i="3"/>
  <c r="F191" i="3"/>
  <c r="E191" i="3"/>
  <c r="C191" i="3"/>
  <c r="B191" i="3"/>
  <c r="E205" i="3"/>
  <c r="F205" i="3"/>
  <c r="D205" i="3"/>
  <c r="C205" i="3"/>
  <c r="D215" i="3"/>
  <c r="F215" i="3"/>
  <c r="E215" i="3"/>
  <c r="C215" i="3"/>
  <c r="B215" i="3"/>
  <c r="E225" i="3"/>
  <c r="C225" i="3"/>
  <c r="D225" i="3"/>
  <c r="F225" i="3"/>
  <c r="D229" i="3"/>
  <c r="F229" i="3"/>
  <c r="E229" i="3"/>
  <c r="C229" i="3"/>
  <c r="B229" i="3"/>
  <c r="C233" i="3"/>
  <c r="E233" i="3"/>
  <c r="F233" i="3"/>
  <c r="D233" i="3"/>
  <c r="D241" i="3"/>
  <c r="F241" i="3"/>
  <c r="C241" i="3"/>
  <c r="E241" i="3"/>
  <c r="B241" i="3"/>
  <c r="F245" i="3"/>
  <c r="D245" i="3"/>
  <c r="E245" i="3"/>
  <c r="C245" i="3"/>
  <c r="D249" i="3"/>
  <c r="C249" i="3"/>
  <c r="E249" i="3"/>
  <c r="F249" i="3"/>
  <c r="B249" i="3"/>
  <c r="E257" i="3"/>
  <c r="C257" i="3"/>
  <c r="D257" i="3"/>
  <c r="F257" i="3"/>
  <c r="D261" i="3"/>
  <c r="E261" i="3"/>
  <c r="F261" i="3"/>
  <c r="C261" i="3"/>
  <c r="B261" i="3"/>
  <c r="E265" i="3"/>
  <c r="C265" i="3"/>
  <c r="F265" i="3"/>
  <c r="D265" i="3"/>
  <c r="D273" i="3"/>
  <c r="C273" i="3"/>
  <c r="E273" i="3"/>
  <c r="F273" i="3"/>
  <c r="B273" i="3"/>
  <c r="C277" i="3"/>
  <c r="F277" i="3"/>
  <c r="D277" i="3"/>
  <c r="E277" i="3"/>
  <c r="D281" i="3"/>
  <c r="F281" i="3"/>
  <c r="C281" i="3"/>
  <c r="E281" i="3"/>
  <c r="B281" i="3"/>
  <c r="C289" i="3"/>
  <c r="D289" i="3"/>
  <c r="F289" i="3"/>
  <c r="E289" i="3"/>
  <c r="D293" i="3"/>
  <c r="E293" i="3"/>
  <c r="F293" i="3"/>
  <c r="C293" i="3"/>
  <c r="B293" i="3"/>
  <c r="D305" i="3"/>
  <c r="C305" i="3"/>
  <c r="F305" i="3"/>
  <c r="E305" i="3"/>
  <c r="F321" i="3"/>
  <c r="C321" i="3"/>
  <c r="D321" i="3"/>
  <c r="E321" i="3"/>
  <c r="B321" i="3"/>
  <c r="D337" i="3"/>
  <c r="F337" i="3"/>
  <c r="C337" i="3"/>
  <c r="E337" i="3"/>
  <c r="F353" i="3"/>
  <c r="C353" i="3"/>
  <c r="D353" i="3"/>
  <c r="E353" i="3"/>
  <c r="B353" i="3"/>
  <c r="F210" i="3"/>
  <c r="E210" i="3"/>
  <c r="D210" i="3"/>
  <c r="C210" i="3"/>
  <c r="B210" i="3"/>
  <c r="D309" i="3"/>
  <c r="F309" i="3"/>
  <c r="C309" i="3"/>
  <c r="E309" i="3"/>
  <c r="F325" i="3"/>
  <c r="D325" i="3"/>
  <c r="E325" i="3"/>
  <c r="C325" i="3"/>
  <c r="B325" i="3"/>
  <c r="D341" i="3"/>
  <c r="C341" i="3"/>
  <c r="E341" i="3"/>
  <c r="F341" i="3"/>
  <c r="F357" i="3"/>
  <c r="C357" i="3"/>
  <c r="D357" i="3"/>
  <c r="E357" i="3"/>
  <c r="B357" i="3"/>
  <c r="F345" i="3"/>
  <c r="E345" i="3"/>
  <c r="C345" i="3"/>
  <c r="D345" i="3"/>
  <c r="B345" i="3"/>
  <c r="D297" i="3"/>
  <c r="C297" i="3"/>
  <c r="F297" i="3"/>
  <c r="E297" i="3"/>
  <c r="C313" i="3"/>
  <c r="D313" i="3"/>
  <c r="E313" i="3"/>
  <c r="F313" i="3"/>
  <c r="B313" i="3"/>
  <c r="E329" i="3"/>
  <c r="D329" i="3"/>
  <c r="C329" i="3"/>
  <c r="F329" i="3"/>
  <c r="C361" i="3"/>
  <c r="F361" i="3"/>
  <c r="D361" i="3"/>
  <c r="E361" i="3"/>
  <c r="B361" i="3"/>
  <c r="B212" i="3"/>
  <c r="B318" i="3"/>
  <c r="B142" i="3"/>
  <c r="B137" i="3"/>
  <c r="B174" i="3"/>
  <c r="B228" i="3"/>
  <c r="B240" i="3"/>
  <c r="B280" i="3"/>
  <c r="B312" i="3"/>
  <c r="B344" i="3"/>
  <c r="B141" i="3"/>
  <c r="B199" i="3"/>
  <c r="B205" i="3"/>
  <c r="B257" i="3"/>
  <c r="B166" i="3"/>
  <c r="B182" i="3"/>
  <c r="B214" i="3"/>
  <c r="B224" i="3"/>
  <c r="B248" i="3"/>
  <c r="B264" i="3"/>
  <c r="B288" i="3"/>
  <c r="B225" i="3"/>
  <c r="B286" i="3"/>
  <c r="B219" i="3"/>
  <c r="B304" i="3"/>
  <c r="B328" i="3"/>
  <c r="B352" i="3"/>
  <c r="B333" i="3"/>
  <c r="B245" i="3"/>
  <c r="B277" i="3"/>
  <c r="B157" i="3"/>
  <c r="B272" i="3"/>
  <c r="B296" i="3"/>
  <c r="B320" i="3"/>
  <c r="B183" i="3"/>
  <c r="B233" i="3"/>
  <c r="B265" i="3"/>
  <c r="B221" i="3"/>
  <c r="B301" i="3"/>
  <c r="B309" i="3"/>
  <c r="B189" i="3"/>
  <c r="B297" i="3"/>
  <c r="B253" i="3"/>
  <c r="B285" i="3"/>
  <c r="B305" i="3"/>
  <c r="B169" i="3"/>
  <c r="B349" i="3"/>
  <c r="B173" i="3"/>
  <c r="B329" i="3"/>
  <c r="B360" i="3"/>
  <c r="B256" i="3"/>
  <c r="B337" i="3"/>
  <c r="B237" i="3"/>
  <c r="B359" i="3"/>
  <c r="B336" i="3"/>
  <c r="B289" i="3"/>
  <c r="B341" i="3"/>
  <c r="B317" i="3"/>
  <c r="E125" i="3"/>
  <c r="D125" i="3"/>
  <c r="C125" i="3"/>
  <c r="F125" i="3"/>
  <c r="C126" i="2" l="1"/>
  <c r="D126" i="2"/>
  <c r="E126" i="2"/>
  <c r="E125" i="2"/>
  <c r="D125" i="2"/>
  <c r="C125" i="2"/>
  <c r="F125" i="2"/>
  <c r="F126" i="2" s="1"/>
  <c r="F127" i="2" l="1"/>
  <c r="D127" i="2"/>
  <c r="C127" i="2"/>
  <c r="E127" i="2"/>
  <c r="E128" i="2" l="1"/>
  <c r="F128" i="2"/>
  <c r="D128" i="2"/>
  <c r="C128" i="2"/>
  <c r="C129" i="2" l="1"/>
  <c r="E129" i="2"/>
  <c r="F129" i="2"/>
  <c r="D129" i="2"/>
  <c r="F130" i="2" l="1"/>
  <c r="D130" i="2"/>
  <c r="C130" i="2"/>
  <c r="E130" i="2"/>
  <c r="D131" i="2" l="1"/>
  <c r="F131" i="2"/>
  <c r="E131" i="2"/>
  <c r="C131" i="2"/>
  <c r="D132" i="2" l="1"/>
  <c r="E132" i="2"/>
  <c r="C132" i="2"/>
  <c r="F132" i="2"/>
  <c r="D133" i="2" l="1"/>
  <c r="E133" i="2"/>
  <c r="C133" i="2"/>
  <c r="F133" i="2"/>
  <c r="C134" i="2" l="1"/>
  <c r="E134" i="2"/>
  <c r="D134" i="2"/>
  <c r="F134" i="2"/>
  <c r="D135" i="2" l="1"/>
  <c r="F135" i="2"/>
  <c r="E135" i="2"/>
  <c r="C135" i="2"/>
  <c r="F136" i="2" l="1"/>
  <c r="C136" i="2"/>
  <c r="D136" i="2"/>
  <c r="E136" i="2"/>
  <c r="D137" i="2" l="1"/>
  <c r="F137" i="2"/>
  <c r="E137" i="2"/>
  <c r="C137" i="2"/>
  <c r="F138" i="2" l="1"/>
  <c r="E138" i="2"/>
  <c r="C138" i="2"/>
  <c r="D138" i="2"/>
  <c r="C139" i="2" l="1"/>
  <c r="E139" i="2"/>
  <c r="D139" i="2"/>
  <c r="F139" i="2"/>
  <c r="F140" i="2" l="1"/>
  <c r="D140" i="2"/>
  <c r="C140" i="2"/>
  <c r="E140" i="2"/>
  <c r="F141" i="2" l="1"/>
  <c r="D141" i="2"/>
  <c r="E141" i="2"/>
  <c r="C141" i="2"/>
  <c r="C142" i="2" l="1"/>
  <c r="E142" i="2"/>
  <c r="D142" i="2"/>
  <c r="F142" i="2"/>
  <c r="E143" i="2" l="1"/>
  <c r="D143" i="2"/>
  <c r="C143" i="2"/>
  <c r="F143" i="2"/>
  <c r="D144" i="2" l="1"/>
  <c r="C144" i="2"/>
  <c r="F144" i="2"/>
  <c r="E144" i="2"/>
  <c r="F145" i="2" l="1"/>
  <c r="E145" i="2"/>
  <c r="D145" i="2"/>
  <c r="C145" i="2"/>
  <c r="D146" i="2" l="1"/>
  <c r="C146" i="2"/>
  <c r="E146" i="2"/>
  <c r="F146" i="2"/>
  <c r="D147" i="2" l="1"/>
  <c r="E147" i="2"/>
  <c r="F147" i="2"/>
  <c r="C147" i="2"/>
  <c r="E148" i="2" l="1"/>
  <c r="D148" i="2"/>
  <c r="F148" i="2"/>
  <c r="C148" i="2"/>
  <c r="F149" i="2" l="1"/>
  <c r="D149" i="2"/>
  <c r="E149" i="2"/>
  <c r="C149" i="2"/>
  <c r="C150" i="2" l="1"/>
  <c r="E150" i="2"/>
  <c r="D150" i="2"/>
  <c r="F150" i="2"/>
  <c r="E151" i="2" l="1"/>
  <c r="D151" i="2"/>
  <c r="F151" i="2"/>
  <c r="C151" i="2"/>
  <c r="C152" i="2" l="1"/>
  <c r="F152" i="2"/>
  <c r="E152" i="2"/>
  <c r="D152" i="2"/>
  <c r="C153" i="2" l="1"/>
  <c r="F153" i="2"/>
  <c r="E153" i="2"/>
  <c r="D153" i="2"/>
  <c r="F154" i="2" l="1"/>
  <c r="E154" i="2"/>
  <c r="C154" i="2"/>
  <c r="D154" i="2"/>
  <c r="F155" i="2" l="1"/>
  <c r="D155" i="2"/>
  <c r="C155" i="2"/>
  <c r="E155" i="2"/>
  <c r="F156" i="2" l="1"/>
  <c r="C156" i="2"/>
  <c r="D156" i="2"/>
  <c r="E156" i="2"/>
  <c r="F157" i="2" l="1"/>
  <c r="D157" i="2"/>
  <c r="E157" i="2"/>
  <c r="C157" i="2"/>
  <c r="F158" i="2" l="1"/>
  <c r="D158" i="2"/>
  <c r="C158" i="2"/>
  <c r="E158" i="2"/>
  <c r="E159" i="2" l="1"/>
  <c r="C159" i="2"/>
  <c r="F159" i="2"/>
  <c r="D159" i="2"/>
  <c r="D160" i="2" l="1"/>
  <c r="F160" i="2"/>
  <c r="E160" i="2"/>
  <c r="C160" i="2"/>
  <c r="C161" i="2" l="1"/>
  <c r="F161" i="2"/>
  <c r="E161" i="2"/>
  <c r="D161" i="2"/>
  <c r="C162" i="2" l="1"/>
  <c r="F162" i="2"/>
  <c r="D162" i="2"/>
  <c r="E162" i="2"/>
  <c r="E163" i="2" l="1"/>
  <c r="F163" i="2"/>
  <c r="C163" i="2"/>
  <c r="D163" i="2"/>
  <c r="D164" i="2" l="1"/>
  <c r="C164" i="2"/>
  <c r="E164" i="2"/>
  <c r="F164" i="2"/>
  <c r="D165" i="2" l="1"/>
  <c r="E165" i="2"/>
  <c r="C165" i="2"/>
  <c r="F165" i="2"/>
  <c r="C166" i="2" l="1"/>
  <c r="F166" i="2"/>
  <c r="E166" i="2"/>
  <c r="D166" i="2"/>
  <c r="F167" i="2" l="1"/>
  <c r="E167" i="2"/>
  <c r="D167" i="2"/>
  <c r="C167" i="2"/>
  <c r="D168" i="2" l="1"/>
  <c r="F168" i="2"/>
  <c r="E168" i="2"/>
  <c r="C168" i="2"/>
  <c r="C169" i="2" l="1"/>
  <c r="F169" i="2"/>
  <c r="E169" i="2"/>
  <c r="D169" i="2"/>
  <c r="F170" i="2" l="1"/>
  <c r="C170" i="2"/>
  <c r="E170" i="2"/>
  <c r="D170" i="2"/>
  <c r="E171" i="2" l="1"/>
  <c r="F171" i="2"/>
  <c r="D171" i="2"/>
  <c r="C171" i="2"/>
  <c r="F172" i="2" l="1"/>
  <c r="C172" i="2"/>
  <c r="D172" i="2"/>
  <c r="E172" i="2"/>
  <c r="F173" i="2" l="1"/>
  <c r="D173" i="2"/>
  <c r="E173" i="2"/>
  <c r="C173" i="2"/>
  <c r="F174" i="2" l="1"/>
  <c r="D174" i="2"/>
  <c r="C174" i="2"/>
  <c r="E174" i="2"/>
  <c r="E175" i="2" l="1"/>
  <c r="F175" i="2"/>
  <c r="C175" i="2"/>
  <c r="D175" i="2"/>
  <c r="D176" i="2" l="1"/>
  <c r="F176" i="2"/>
  <c r="E176" i="2"/>
  <c r="C176" i="2"/>
  <c r="E177" i="2" l="1"/>
  <c r="C177" i="2"/>
  <c r="F177" i="2"/>
  <c r="D177" i="2"/>
  <c r="F178" i="2" l="1"/>
  <c r="C178" i="2"/>
  <c r="D178" i="2"/>
  <c r="E178" i="2"/>
  <c r="F179" i="2" l="1"/>
  <c r="D179" i="2"/>
  <c r="C179" i="2"/>
  <c r="E179" i="2"/>
  <c r="F180" i="2" l="1"/>
  <c r="E180" i="2"/>
  <c r="C180" i="2"/>
  <c r="D180" i="2"/>
  <c r="D181" i="2" l="1"/>
  <c r="E181" i="2"/>
  <c r="F181" i="2"/>
  <c r="C181" i="2"/>
  <c r="C182" i="2" l="1"/>
  <c r="E182" i="2"/>
  <c r="D182" i="2"/>
  <c r="F182" i="2"/>
  <c r="E183" i="2" l="1"/>
  <c r="C183" i="2"/>
  <c r="F183" i="2"/>
  <c r="D183" i="2"/>
  <c r="D184" i="2" l="1"/>
  <c r="E184" i="2"/>
  <c r="F184" i="2"/>
  <c r="I6" i="2" s="1"/>
  <c r="C184" i="2"/>
  <c r="E185" i="2" l="1"/>
  <c r="C185" i="2"/>
  <c r="F185" i="2"/>
  <c r="D185" i="2"/>
  <c r="E186" i="2" l="1"/>
  <c r="F186" i="2"/>
  <c r="D186" i="2"/>
  <c r="C186" i="2"/>
  <c r="F187" i="2" l="1"/>
  <c r="C187" i="2"/>
  <c r="E187" i="2"/>
  <c r="D187" i="2"/>
  <c r="D188" i="2" l="1"/>
  <c r="C188" i="2"/>
  <c r="F188" i="2"/>
  <c r="E188" i="2"/>
  <c r="D189" i="2" l="1"/>
  <c r="E189" i="2"/>
  <c r="C189" i="2"/>
  <c r="F189" i="2"/>
  <c r="E190" i="2" l="1"/>
  <c r="D190" i="2"/>
  <c r="F190" i="2"/>
  <c r="C190" i="2"/>
  <c r="D191" i="2" l="1"/>
  <c r="E191" i="2"/>
  <c r="C191" i="2"/>
  <c r="F191" i="2"/>
  <c r="D192" i="2" l="1"/>
  <c r="C192" i="2"/>
  <c r="E192" i="2"/>
  <c r="F192" i="2"/>
  <c r="F193" i="2" l="1"/>
  <c r="D193" i="2"/>
  <c r="E193" i="2"/>
  <c r="C193" i="2"/>
  <c r="E194" i="2" l="1"/>
  <c r="D194" i="2"/>
  <c r="C194" i="2"/>
  <c r="F194" i="2"/>
  <c r="C195" i="2" l="1"/>
  <c r="F195" i="2"/>
  <c r="E195" i="2"/>
  <c r="D195" i="2"/>
  <c r="F196" i="2" l="1"/>
  <c r="C196" i="2"/>
  <c r="D196" i="2"/>
  <c r="E196" i="2"/>
  <c r="F197" i="2" l="1"/>
  <c r="E197" i="2"/>
  <c r="D197" i="2"/>
  <c r="C197" i="2"/>
  <c r="D198" i="2" l="1"/>
  <c r="C198" i="2"/>
  <c r="E198" i="2"/>
  <c r="F198" i="2"/>
  <c r="F199" i="2" l="1"/>
  <c r="E199" i="2"/>
  <c r="C199" i="2"/>
  <c r="D199" i="2"/>
  <c r="E200" i="2" l="1"/>
  <c r="C200" i="2"/>
  <c r="D200" i="2"/>
  <c r="F200" i="2"/>
  <c r="F201" i="2" l="1"/>
  <c r="E201" i="2"/>
  <c r="C201" i="2"/>
  <c r="D201" i="2"/>
  <c r="D202" i="2" l="1"/>
  <c r="C202" i="2"/>
  <c r="E202" i="2"/>
  <c r="F202" i="2"/>
  <c r="F203" i="2" l="1"/>
  <c r="D203" i="2"/>
  <c r="E203" i="2"/>
  <c r="C203" i="2"/>
  <c r="C204" i="2" l="1"/>
  <c r="D204" i="2"/>
  <c r="E204" i="2"/>
  <c r="F204" i="2"/>
  <c r="E205" i="2" l="1"/>
  <c r="D205" i="2"/>
  <c r="C205" i="2"/>
  <c r="F205" i="2"/>
  <c r="C206" i="2" l="1"/>
  <c r="D206" i="2"/>
  <c r="E206" i="2"/>
  <c r="F206" i="2"/>
  <c r="F207" i="2" l="1"/>
  <c r="E207" i="2"/>
  <c r="C207" i="2"/>
  <c r="D207" i="2"/>
  <c r="E208" i="2" l="1"/>
  <c r="D208" i="2"/>
  <c r="C208" i="2"/>
  <c r="F208" i="2"/>
  <c r="E209" i="2" l="1"/>
  <c r="F209" i="2"/>
  <c r="D209" i="2"/>
  <c r="C209" i="2"/>
  <c r="D210" i="2" l="1"/>
  <c r="E210" i="2"/>
  <c r="F210" i="2"/>
  <c r="C210" i="2"/>
  <c r="E211" i="2" l="1"/>
  <c r="D211" i="2"/>
  <c r="F211" i="2"/>
  <c r="C211" i="2"/>
  <c r="E212" i="2" l="1"/>
  <c r="D212" i="2"/>
  <c r="F212" i="2"/>
  <c r="C212" i="2"/>
  <c r="D213" i="2" l="1"/>
  <c r="F213" i="2"/>
  <c r="E213" i="2"/>
  <c r="C213" i="2"/>
  <c r="C214" i="2" l="1"/>
  <c r="D214" i="2"/>
  <c r="E214" i="2"/>
  <c r="F214" i="2"/>
  <c r="D215" i="2" l="1"/>
  <c r="F215" i="2"/>
  <c r="E215" i="2"/>
  <c r="C215" i="2"/>
  <c r="C216" i="2" l="1"/>
  <c r="F216" i="2"/>
  <c r="E216" i="2"/>
  <c r="D216" i="2"/>
  <c r="D217" i="2" l="1"/>
  <c r="E217" i="2"/>
  <c r="F217" i="2"/>
  <c r="C217" i="2"/>
  <c r="F218" i="2" l="1"/>
  <c r="E218" i="2"/>
  <c r="C218" i="2"/>
  <c r="D218" i="2"/>
  <c r="F219" i="2" l="1"/>
  <c r="D219" i="2"/>
  <c r="E219" i="2"/>
  <c r="C219" i="2"/>
  <c r="F220" i="2" l="1"/>
  <c r="E220" i="2"/>
  <c r="C220" i="2"/>
  <c r="D220" i="2"/>
  <c r="D221" i="2" l="1"/>
  <c r="F221" i="2"/>
  <c r="E221" i="2"/>
  <c r="C221" i="2"/>
  <c r="C222" i="2" l="1"/>
  <c r="D222" i="2"/>
  <c r="E222" i="2"/>
  <c r="F222" i="2"/>
  <c r="D223" i="2" l="1"/>
  <c r="F223" i="2"/>
  <c r="E223" i="2"/>
  <c r="C223" i="2"/>
  <c r="F224" i="2" l="1"/>
  <c r="E224" i="2"/>
  <c r="D224" i="2"/>
  <c r="C224" i="2"/>
  <c r="D225" i="2" l="1"/>
  <c r="E225" i="2"/>
  <c r="F225" i="2"/>
  <c r="C225" i="2"/>
  <c r="D226" i="2" l="1"/>
  <c r="C226" i="2"/>
  <c r="E226" i="2"/>
  <c r="F226" i="2"/>
  <c r="C227" i="2" l="1"/>
  <c r="D227" i="2"/>
  <c r="E227" i="2"/>
  <c r="F227" i="2"/>
  <c r="F228" i="2" l="1"/>
  <c r="E228" i="2"/>
  <c r="C228" i="2"/>
  <c r="D228" i="2"/>
  <c r="C229" i="2" l="1"/>
  <c r="F229" i="2"/>
  <c r="E229" i="2"/>
  <c r="D229" i="2"/>
  <c r="E230" i="2" l="1"/>
  <c r="D230" i="2"/>
  <c r="C230" i="2"/>
  <c r="F230" i="2"/>
  <c r="F231" i="2" l="1"/>
  <c r="C231" i="2"/>
  <c r="E231" i="2"/>
  <c r="D231" i="2"/>
  <c r="D232" i="2" l="1"/>
  <c r="C232" i="2"/>
  <c r="E232" i="2"/>
  <c r="F232" i="2"/>
  <c r="E233" i="2" l="1"/>
  <c r="D233" i="2"/>
  <c r="F233" i="2"/>
  <c r="C233" i="2"/>
  <c r="D234" i="2" l="1"/>
  <c r="C234" i="2"/>
  <c r="F234" i="2"/>
  <c r="E234" i="2"/>
  <c r="D235" i="2" l="1"/>
  <c r="F235" i="2"/>
  <c r="E235" i="2"/>
  <c r="C235" i="2"/>
  <c r="C236" i="2" l="1"/>
  <c r="D236" i="2"/>
  <c r="E236" i="2"/>
  <c r="F236" i="2"/>
  <c r="F237" i="2" l="1"/>
  <c r="E237" i="2"/>
  <c r="C237" i="2"/>
  <c r="D237" i="2"/>
  <c r="D238" i="2" l="1"/>
  <c r="C238" i="2"/>
  <c r="F238" i="2"/>
  <c r="E238" i="2"/>
  <c r="F239" i="2" l="1"/>
  <c r="D239" i="2"/>
  <c r="E239" i="2"/>
  <c r="C239" i="2"/>
  <c r="C240" i="2" l="1"/>
  <c r="E240" i="2"/>
  <c r="F240" i="2"/>
  <c r="D240" i="2"/>
  <c r="E241" i="2" l="1"/>
  <c r="C241" i="2"/>
  <c r="D241" i="2"/>
  <c r="F241" i="2"/>
  <c r="E242" i="2" l="1"/>
  <c r="C242" i="2"/>
  <c r="D242" i="2"/>
  <c r="F242" i="2"/>
  <c r="F243" i="2" l="1"/>
  <c r="E243" i="2"/>
  <c r="D243" i="2"/>
  <c r="C243" i="2"/>
  <c r="C244" i="2" l="1"/>
  <c r="E244" i="2"/>
  <c r="D244" i="2"/>
  <c r="F244" i="2"/>
  <c r="I7" i="2" s="1"/>
  <c r="F245" i="2" l="1"/>
  <c r="C245" i="2"/>
  <c r="E245" i="2"/>
  <c r="D245" i="2"/>
  <c r="C246" i="2" l="1"/>
  <c r="E246" i="2"/>
  <c r="F246" i="2"/>
  <c r="D246" i="2"/>
  <c r="F247" i="2" l="1"/>
  <c r="D247" i="2"/>
  <c r="E247" i="2"/>
  <c r="C247" i="2"/>
  <c r="C248" i="2" l="1"/>
  <c r="E248" i="2"/>
  <c r="F248" i="2"/>
  <c r="D248" i="2"/>
  <c r="E249" i="2" l="1"/>
  <c r="D249" i="2"/>
  <c r="C249" i="2"/>
  <c r="F249" i="2"/>
  <c r="F250" i="2" l="1"/>
  <c r="C250" i="2"/>
  <c r="D250" i="2"/>
  <c r="E250" i="2"/>
  <c r="C251" i="2" l="1"/>
  <c r="F251" i="2"/>
  <c r="D251" i="2"/>
  <c r="E251" i="2"/>
  <c r="E252" i="2" l="1"/>
  <c r="C252" i="2"/>
  <c r="F252" i="2"/>
  <c r="D252" i="2"/>
  <c r="C253" i="2" l="1"/>
  <c r="D253" i="2"/>
  <c r="E253" i="2"/>
  <c r="F253" i="2"/>
  <c r="E254" i="2" l="1"/>
  <c r="D254" i="2"/>
  <c r="C254" i="2"/>
  <c r="F254" i="2"/>
  <c r="C255" i="2" l="1"/>
  <c r="F255" i="2"/>
  <c r="D255" i="2"/>
  <c r="E255" i="2"/>
  <c r="C256" i="2" l="1"/>
  <c r="F256" i="2"/>
  <c r="E256" i="2"/>
  <c r="D256" i="2"/>
  <c r="D257" i="2" l="1"/>
  <c r="C257" i="2"/>
  <c r="F257" i="2"/>
  <c r="E257" i="2"/>
  <c r="E258" i="2" l="1"/>
  <c r="D258" i="2"/>
  <c r="F258" i="2"/>
  <c r="C258" i="2"/>
  <c r="F259" i="2" l="1"/>
  <c r="E259" i="2"/>
  <c r="C259" i="2"/>
  <c r="D259" i="2"/>
  <c r="C260" i="2" l="1"/>
  <c r="E260" i="2"/>
  <c r="F260" i="2"/>
  <c r="D260" i="2"/>
  <c r="C261" i="2" l="1"/>
  <c r="F261" i="2"/>
  <c r="D261" i="2"/>
  <c r="E261" i="2"/>
  <c r="F262" i="2" l="1"/>
  <c r="E262" i="2"/>
  <c r="D262" i="2"/>
  <c r="C262" i="2"/>
  <c r="F263" i="2" l="1"/>
  <c r="D263" i="2"/>
  <c r="E263" i="2"/>
  <c r="C263" i="2"/>
  <c r="D264" i="2" l="1"/>
  <c r="E264" i="2"/>
  <c r="F264" i="2"/>
  <c r="C264" i="2"/>
  <c r="D265" i="2" l="1"/>
  <c r="C265" i="2"/>
  <c r="F265" i="2"/>
  <c r="E265" i="2"/>
  <c r="C266" i="2" l="1"/>
  <c r="E266" i="2"/>
  <c r="F266" i="2"/>
  <c r="D266" i="2"/>
  <c r="D267" i="2" l="1"/>
  <c r="E267" i="2"/>
  <c r="F267" i="2"/>
  <c r="C267" i="2"/>
  <c r="F268" i="2" l="1"/>
  <c r="E268" i="2"/>
  <c r="C268" i="2"/>
  <c r="D268" i="2"/>
  <c r="C269" i="2" l="1"/>
  <c r="F269" i="2"/>
  <c r="D269" i="2"/>
  <c r="E269" i="2"/>
  <c r="F270" i="2" l="1"/>
  <c r="C270" i="2"/>
  <c r="E270" i="2"/>
  <c r="D270" i="2"/>
  <c r="C271" i="2" l="1"/>
  <c r="E271" i="2"/>
  <c r="D271" i="2"/>
  <c r="F271" i="2"/>
  <c r="C272" i="2" l="1"/>
  <c r="F272" i="2"/>
  <c r="E272" i="2"/>
  <c r="D272" i="2"/>
  <c r="E273" i="2" l="1"/>
  <c r="C273" i="2"/>
  <c r="D273" i="2"/>
  <c r="F273" i="2"/>
  <c r="E274" i="2" l="1"/>
  <c r="C274" i="2"/>
  <c r="F274" i="2"/>
  <c r="D274" i="2"/>
  <c r="F275" i="2" l="1"/>
  <c r="D275" i="2"/>
  <c r="E275" i="2"/>
  <c r="C275" i="2"/>
  <c r="E276" i="2" l="1"/>
  <c r="D276" i="2"/>
  <c r="F276" i="2"/>
  <c r="C276" i="2"/>
  <c r="C277" i="2" l="1"/>
  <c r="E277" i="2"/>
  <c r="F277" i="2"/>
  <c r="D277" i="2"/>
  <c r="E278" i="2" l="1"/>
  <c r="D278" i="2"/>
  <c r="F278" i="2"/>
  <c r="C278" i="2"/>
  <c r="D279" i="2" l="1"/>
  <c r="C279" i="2"/>
  <c r="E279" i="2"/>
  <c r="F279" i="2"/>
  <c r="D280" i="2" l="1"/>
  <c r="E280" i="2"/>
  <c r="C280" i="2"/>
  <c r="F280" i="2"/>
  <c r="C281" i="2" l="1"/>
  <c r="E281" i="2"/>
  <c r="D281" i="2"/>
  <c r="F281" i="2"/>
  <c r="D282" i="2" l="1"/>
  <c r="C282" i="2"/>
  <c r="E282" i="2"/>
  <c r="F282" i="2"/>
  <c r="C283" i="2" l="1"/>
  <c r="D283" i="2"/>
  <c r="F283" i="2"/>
  <c r="E283" i="2"/>
  <c r="E284" i="2" l="1"/>
  <c r="D284" i="2"/>
  <c r="C284" i="2"/>
  <c r="F284" i="2"/>
  <c r="E285" i="2" l="1"/>
  <c r="D285" i="2"/>
  <c r="F285" i="2"/>
  <c r="C285" i="2"/>
  <c r="E286" i="2" l="1"/>
  <c r="D286" i="2"/>
  <c r="C286" i="2"/>
  <c r="F286" i="2"/>
  <c r="C287" i="2" l="1"/>
  <c r="F287" i="2"/>
  <c r="D287" i="2"/>
  <c r="E287" i="2"/>
  <c r="D288" i="2" l="1"/>
  <c r="E288" i="2"/>
  <c r="C288" i="2"/>
  <c r="F288" i="2"/>
  <c r="C289" i="2" l="1"/>
  <c r="E289" i="2"/>
  <c r="F289" i="2"/>
  <c r="D289" i="2"/>
  <c r="E290" i="2" l="1"/>
  <c r="C290" i="2"/>
  <c r="F290" i="2"/>
  <c r="D290" i="2"/>
  <c r="E291" i="2" l="1"/>
  <c r="F291" i="2"/>
  <c r="C291" i="2"/>
  <c r="D291" i="2"/>
  <c r="E292" i="2" l="1"/>
  <c r="D292" i="2"/>
  <c r="F292" i="2"/>
  <c r="C292" i="2"/>
  <c r="D293" i="2" l="1"/>
  <c r="C293" i="2"/>
  <c r="E293" i="2"/>
  <c r="F293" i="2"/>
  <c r="E294" i="2" l="1"/>
  <c r="D294" i="2"/>
  <c r="C294" i="2"/>
  <c r="F294" i="2"/>
  <c r="E295" i="2" l="1"/>
  <c r="F295" i="2"/>
  <c r="C295" i="2"/>
  <c r="D295" i="2"/>
  <c r="C296" i="2" l="1"/>
  <c r="D296" i="2"/>
  <c r="F296" i="2"/>
  <c r="E296" i="2"/>
  <c r="E297" i="2" l="1"/>
  <c r="D297" i="2"/>
  <c r="C297" i="2"/>
  <c r="F297" i="2"/>
  <c r="D298" i="2" l="1"/>
  <c r="C298" i="2"/>
  <c r="F298" i="2"/>
  <c r="E298" i="2"/>
  <c r="D299" i="2" l="1"/>
  <c r="F299" i="2"/>
  <c r="E299" i="2"/>
  <c r="C299" i="2"/>
  <c r="E300" i="2" l="1"/>
  <c r="F300" i="2"/>
  <c r="D300" i="2"/>
  <c r="C300" i="2"/>
  <c r="E301" i="2" l="1"/>
  <c r="F301" i="2"/>
  <c r="D301" i="2"/>
  <c r="C301" i="2"/>
  <c r="E302" i="2" l="1"/>
  <c r="C302" i="2"/>
  <c r="F302" i="2"/>
  <c r="D302" i="2"/>
  <c r="D303" i="2" l="1"/>
  <c r="F303" i="2"/>
  <c r="E303" i="2"/>
  <c r="C303" i="2"/>
  <c r="E304" i="2" l="1"/>
  <c r="D304" i="2"/>
  <c r="C304" i="2"/>
  <c r="F304" i="2"/>
  <c r="I8" i="2" s="1"/>
  <c r="E305" i="2" l="1"/>
  <c r="D305" i="2"/>
  <c r="C305" i="2"/>
  <c r="F305" i="2"/>
  <c r="D306" i="2" l="1"/>
  <c r="C306" i="2"/>
  <c r="F306" i="2"/>
  <c r="E306" i="2"/>
  <c r="F307" i="2" l="1"/>
  <c r="C307" i="2"/>
  <c r="D307" i="2"/>
  <c r="E307" i="2"/>
  <c r="D308" i="2" l="1"/>
  <c r="C308" i="2"/>
  <c r="E308" i="2"/>
  <c r="F308" i="2"/>
  <c r="C309" i="2" l="1"/>
  <c r="E309" i="2"/>
  <c r="F309" i="2"/>
  <c r="D309" i="2"/>
  <c r="D310" i="2" l="1"/>
  <c r="E310" i="2"/>
  <c r="C310" i="2"/>
  <c r="F310" i="2"/>
  <c r="F311" i="2" l="1"/>
  <c r="C311" i="2"/>
  <c r="D311" i="2"/>
  <c r="E311" i="2"/>
  <c r="D312" i="2" l="1"/>
  <c r="E312" i="2"/>
  <c r="C312" i="2"/>
  <c r="F312" i="2"/>
  <c r="C313" i="2" l="1"/>
  <c r="E313" i="2"/>
  <c r="D313" i="2"/>
  <c r="F313" i="2"/>
  <c r="F314" i="2" l="1"/>
  <c r="D314" i="2"/>
  <c r="C314" i="2"/>
  <c r="E314" i="2"/>
  <c r="E315" i="2" l="1"/>
  <c r="C315" i="2"/>
  <c r="F315" i="2"/>
  <c r="D315" i="2"/>
  <c r="F316" i="2" l="1"/>
  <c r="D316" i="2"/>
  <c r="E316" i="2"/>
  <c r="C316" i="2"/>
  <c r="F317" i="2" l="1"/>
  <c r="D317" i="2"/>
  <c r="C317" i="2"/>
  <c r="E317" i="2"/>
  <c r="E318" i="2" l="1"/>
  <c r="D318" i="2"/>
  <c r="C318" i="2"/>
  <c r="F318" i="2"/>
  <c r="F319" i="2" l="1"/>
  <c r="E319" i="2"/>
  <c r="C319" i="2"/>
  <c r="D319" i="2"/>
  <c r="D320" i="2" l="1"/>
  <c r="E320" i="2"/>
  <c r="C320" i="2"/>
  <c r="F320" i="2"/>
  <c r="F321" i="2" l="1"/>
  <c r="E321" i="2"/>
  <c r="D321" i="2"/>
  <c r="C321" i="2"/>
  <c r="E322" i="2" l="1"/>
  <c r="D322" i="2"/>
  <c r="F322" i="2"/>
  <c r="C322" i="2"/>
  <c r="E323" i="2" l="1"/>
  <c r="C323" i="2"/>
  <c r="F323" i="2"/>
  <c r="D323" i="2"/>
  <c r="F324" i="2" l="1"/>
  <c r="E324" i="2"/>
  <c r="C324" i="2"/>
  <c r="D324" i="2"/>
  <c r="C325" i="2" l="1"/>
  <c r="E325" i="2"/>
  <c r="D325" i="2"/>
  <c r="F325" i="2"/>
  <c r="F326" i="2" l="1"/>
  <c r="D326" i="2"/>
  <c r="E326" i="2"/>
  <c r="C326" i="2"/>
  <c r="E327" i="2" l="1"/>
  <c r="F327" i="2"/>
  <c r="C327" i="2"/>
  <c r="D327" i="2"/>
  <c r="F328" i="2" l="1"/>
  <c r="D328" i="2"/>
  <c r="E328" i="2"/>
  <c r="C328" i="2"/>
  <c r="E329" i="2" l="1"/>
  <c r="F329" i="2"/>
  <c r="C329" i="2"/>
  <c r="D329" i="2"/>
  <c r="D330" i="2" l="1"/>
  <c r="C330" i="2"/>
  <c r="F330" i="2"/>
  <c r="E330" i="2"/>
  <c r="D331" i="2" l="1"/>
  <c r="C331" i="2"/>
  <c r="E331" i="2"/>
  <c r="F331" i="2"/>
  <c r="E332" i="2" l="1"/>
  <c r="F332" i="2"/>
  <c r="C332" i="2"/>
  <c r="D332" i="2"/>
  <c r="F333" i="2" l="1"/>
  <c r="E333" i="2"/>
  <c r="D333" i="2"/>
  <c r="C333" i="2"/>
  <c r="F334" i="2" l="1"/>
  <c r="D334" i="2"/>
  <c r="E334" i="2"/>
  <c r="C334" i="2"/>
  <c r="D335" i="2" l="1"/>
  <c r="E335" i="2"/>
  <c r="F335" i="2"/>
  <c r="C335" i="2"/>
  <c r="F336" i="2" l="1"/>
  <c r="D336" i="2"/>
  <c r="E336" i="2"/>
  <c r="C336" i="2"/>
  <c r="C337" i="2" l="1"/>
  <c r="E337" i="2"/>
  <c r="D337" i="2"/>
  <c r="F337" i="2"/>
  <c r="E338" i="2" l="1"/>
  <c r="F338" i="2"/>
  <c r="D338" i="2"/>
  <c r="C338" i="2"/>
  <c r="E339" i="2" l="1"/>
  <c r="C339" i="2"/>
  <c r="F339" i="2"/>
  <c r="D339" i="2"/>
  <c r="F340" i="2" l="1"/>
  <c r="E340" i="2"/>
  <c r="D340" i="2"/>
  <c r="C340" i="2"/>
  <c r="C341" i="2" l="1"/>
  <c r="F341" i="2"/>
  <c r="E341" i="2"/>
  <c r="D341" i="2"/>
  <c r="C342" i="2" l="1"/>
  <c r="D342" i="2"/>
  <c r="F342" i="2"/>
  <c r="E342" i="2"/>
  <c r="E343" i="2" l="1"/>
  <c r="F343" i="2"/>
  <c r="D343" i="2"/>
  <c r="C343" i="2"/>
  <c r="E344" i="2" l="1"/>
  <c r="D344" i="2"/>
  <c r="C344" i="2"/>
  <c r="F344" i="2"/>
  <c r="E345" i="2" l="1"/>
  <c r="F345" i="2"/>
  <c r="D345" i="2"/>
  <c r="C345" i="2"/>
  <c r="F346" i="2" l="1"/>
  <c r="D346" i="2"/>
  <c r="E346" i="2"/>
  <c r="C346" i="2"/>
  <c r="C347" i="2" l="1"/>
  <c r="F347" i="2"/>
  <c r="E347" i="2"/>
  <c r="D347" i="2"/>
  <c r="D348" i="2" l="1"/>
  <c r="F348" i="2"/>
  <c r="C348" i="2"/>
  <c r="E348" i="2"/>
  <c r="E349" i="2" l="1"/>
  <c r="D349" i="2"/>
  <c r="F349" i="2"/>
  <c r="C349" i="2"/>
  <c r="E350" i="2" l="1"/>
  <c r="F350" i="2"/>
  <c r="C350" i="2"/>
  <c r="D350" i="2"/>
  <c r="C351" i="2" l="1"/>
  <c r="E351" i="2"/>
  <c r="D351" i="2"/>
  <c r="F351" i="2"/>
  <c r="C352" i="2" l="1"/>
  <c r="E352" i="2"/>
  <c r="F352" i="2"/>
  <c r="D352" i="2"/>
  <c r="F353" i="2" l="1"/>
  <c r="D353" i="2"/>
  <c r="C353" i="2"/>
  <c r="E353" i="2"/>
  <c r="F354" i="2" l="1"/>
  <c r="D354" i="2"/>
  <c r="C354" i="2"/>
  <c r="E354" i="2"/>
  <c r="C355" i="2" l="1"/>
  <c r="D355" i="2"/>
  <c r="E355" i="2"/>
  <c r="F355" i="2"/>
  <c r="E356" i="2" l="1"/>
  <c r="F356" i="2"/>
  <c r="D356" i="2"/>
  <c r="C356" i="2"/>
  <c r="F357" i="2" l="1"/>
  <c r="D357" i="2"/>
  <c r="E357" i="2"/>
  <c r="C357" i="2"/>
  <c r="E358" i="2" l="1"/>
  <c r="F358" i="2"/>
  <c r="D358" i="2"/>
  <c r="C358" i="2"/>
  <c r="F359" i="2" l="1"/>
  <c r="D359" i="2"/>
  <c r="C359" i="2"/>
  <c r="E359" i="2"/>
  <c r="D360" i="2" l="1"/>
  <c r="C360" i="2"/>
  <c r="F360" i="2"/>
  <c r="E360" i="2"/>
  <c r="C361" i="2" l="1"/>
  <c r="D361" i="2"/>
  <c r="F361" i="2"/>
  <c r="E361" i="2"/>
  <c r="F362" i="2" l="1"/>
  <c r="C362" i="2"/>
  <c r="D362" i="2"/>
  <c r="E362" i="2"/>
  <c r="E364" i="2" l="1"/>
  <c r="C364" i="2"/>
  <c r="D364" i="2"/>
  <c r="D363" i="2"/>
  <c r="C363" i="2"/>
  <c r="E363" i="2"/>
  <c r="F363" i="2"/>
  <c r="F364" i="2" l="1"/>
  <c r="I9" i="2" s="1"/>
</calcChain>
</file>

<file path=xl/sharedStrings.xml><?xml version="1.0" encoding="utf-8"?>
<sst xmlns="http://schemas.openxmlformats.org/spreadsheetml/2006/main" count="60" uniqueCount="51">
  <si>
    <t>The Note</t>
  </si>
  <si>
    <t>Estimated Value</t>
  </si>
  <si>
    <t>Sales Price</t>
  </si>
  <si>
    <t>Principal</t>
  </si>
  <si>
    <t>Interest Rate</t>
  </si>
  <si>
    <t>Term</t>
  </si>
  <si>
    <t>Monthly Pmt</t>
  </si>
  <si>
    <t># Pmts made</t>
  </si>
  <si>
    <t># Pmts Rem</t>
  </si>
  <si>
    <t>UPB</t>
  </si>
  <si>
    <t>Balloon</t>
  </si>
  <si>
    <t>Input</t>
  </si>
  <si>
    <t>Calculated</t>
  </si>
  <si>
    <t>Down Pmt</t>
  </si>
  <si>
    <t>% Down</t>
  </si>
  <si>
    <t>LTV</t>
  </si>
  <si>
    <t>Balance</t>
  </si>
  <si>
    <t>Investor Price</t>
  </si>
  <si>
    <t>Term (mos):</t>
  </si>
  <si>
    <t>Pmt:</t>
  </si>
  <si>
    <t>Partial Price</t>
  </si>
  <si>
    <t>Rate:</t>
  </si>
  <si>
    <t>Pmt Bought:</t>
  </si>
  <si>
    <t>Term Bought:</t>
  </si>
  <si>
    <t>Sales Price:</t>
  </si>
  <si>
    <t>Calculator - Do Not Touch</t>
  </si>
  <si>
    <t>Rate - i</t>
  </si>
  <si>
    <t>Nper - n</t>
  </si>
  <si>
    <t>Pmt</t>
  </si>
  <si>
    <t>PV</t>
  </si>
  <si>
    <t>FV</t>
  </si>
  <si>
    <t>Solving For:</t>
  </si>
  <si>
    <t>PMT</t>
  </si>
  <si>
    <t>FULL AMORTIZATION SCHEDULE</t>
  </si>
  <si>
    <t>Pmt #</t>
  </si>
  <si>
    <t>Month</t>
  </si>
  <si>
    <t>Payment</t>
  </si>
  <si>
    <t>Interest</t>
  </si>
  <si>
    <t>PARTIAL AMORTIZATION SCHEDULE</t>
  </si>
  <si>
    <t>year 30</t>
  </si>
  <si>
    <t>Balances at 5 Year Intervals</t>
  </si>
  <si>
    <t>5 Years</t>
  </si>
  <si>
    <t>10 Years</t>
  </si>
  <si>
    <t>15 Years</t>
  </si>
  <si>
    <t>20 Years</t>
  </si>
  <si>
    <t>25 Years</t>
  </si>
  <si>
    <t>30 Years</t>
  </si>
  <si>
    <t>Months Rem</t>
  </si>
  <si>
    <t>Begin</t>
  </si>
  <si>
    <t>Rate (Yield):</t>
  </si>
  <si>
    <t>Price: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</si>
</sst>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5" formatCode="&quot;$&quot;#,##0_);\(&quot;$&quot;#,##0\)"/>
    <numFmt numFmtId="7" formatCode="&quot;$&quot;#,##0.00_);\(&quot;$&quot;#,##0.0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[$$-409]#,##0"/>
    <numFmt numFmtId="165" formatCode="&quot;$&quot;#,##0.00"/>
  </numFmts>
  <fonts count="15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i/>
      <sz val="18"/>
      <color theme="0"/>
      <name val="Arial"/>
      <family val="2"/>
    </font>
    <font>
      <sz val="11"/>
      <color theme="1"/>
      <name val="Arial"/>
      <family val="2"/>
    </font>
    <font>
      <sz val="11"/>
      <color theme="0"/>
      <name val="Arial"/>
      <family val="2"/>
    </font>
    <font>
      <i/>
      <sz val="11"/>
      <color theme="0"/>
      <name val="Arial"/>
      <family val="2"/>
    </font>
    <font>
      <sz val="11"/>
      <name val="Arial"/>
      <family val="2"/>
    </font>
    <font>
      <sz val="11"/>
      <color rgb="FF3399FF"/>
      <name val="Arial"/>
      <family val="2"/>
    </font>
    <font>
      <sz val="11"/>
      <color theme="1" tint="0.34998626667073579"/>
      <name val="Arial"/>
      <family val="2"/>
    </font>
    <font>
      <i/>
      <sz val="11"/>
      <color theme="1" tint="0.499984740745262"/>
      <name val="Arial"/>
      <family val="2"/>
    </font>
    <font>
      <i/>
      <sz val="11"/>
      <color theme="1"/>
      <name val="Arial"/>
      <family val="2"/>
    </font>
    <font>
      <i/>
      <sz val="11"/>
      <color theme="1" tint="0.34998626667073579"/>
      <name val="Arial"/>
      <family val="2"/>
    </font>
    <font>
      <b/>
      <sz val="11"/>
      <color rgb="FF3399FF"/>
      <name val="Arial"/>
      <family val="2"/>
    </font>
    <font>
      <b/>
      <sz val="8"/>
      <color theme="0"/>
      <name val="Arial"/>
      <family val="2"/>
    </font>
    <font>
      <b/>
      <sz val="11"/>
      <color theme="0"/>
      <name val="Arial"/>
      <family val="2"/>
    </font>
  </fonts>
  <fills count="12">
    <fill>
      <patternFill patternType="none"/>
    </fill>
    <fill>
      <patternFill patternType="gray125"/>
    </fill>
    <fill>
      <patternFill patternType="solid">
        <fgColor theme="1" tint="0.3499862666707357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0099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 tint="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3399FF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medium">
        <color indexed="64"/>
      </right>
      <top style="dotted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theme="0" tint="-0.499984740745262"/>
      </bottom>
      <diagonal/>
    </border>
    <border>
      <left style="medium">
        <color indexed="64"/>
      </left>
      <right/>
      <top style="dotted">
        <color theme="0" tint="-0.499984740745262"/>
      </top>
      <bottom style="dotted">
        <color theme="0" tint="-0.499984740745262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theme="0" tint="-0.499984740745262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 style="thick">
        <color indexed="64"/>
      </left>
      <right/>
      <top/>
      <bottom style="medium">
        <color indexed="64"/>
      </bottom>
      <diagonal/>
    </border>
    <border>
      <left/>
      <right style="thick">
        <color indexed="64"/>
      </right>
      <top/>
      <bottom style="medium">
        <color indexed="64"/>
      </bottom>
      <diagonal/>
    </border>
    <border>
      <left style="thick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ck">
        <color indexed="64"/>
      </right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ck">
        <color indexed="64"/>
      </right>
      <top style="medium">
        <color indexed="64"/>
      </top>
      <bottom style="dotted">
        <color theme="0" tint="-0.34998626667073579"/>
      </bottom>
      <diagonal/>
    </border>
    <border>
      <left style="medium">
        <color indexed="64"/>
      </left>
      <right style="thick">
        <color indexed="64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ck">
        <color indexed="64"/>
      </left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dotted">
        <color theme="0" tint="-0.34998626667073579"/>
      </top>
      <bottom style="thick">
        <color indexed="64"/>
      </bottom>
      <diagonal/>
    </border>
    <border>
      <left style="thick">
        <color indexed="64"/>
      </left>
      <right/>
      <top/>
      <bottom/>
      <diagonal/>
    </border>
    <border>
      <left/>
      <right style="thick">
        <color indexed="64"/>
      </right>
      <top/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ck">
        <color indexed="64"/>
      </right>
      <top style="medium">
        <color indexed="64"/>
      </top>
      <bottom style="dotted">
        <color theme="0" tint="-0.499984740745262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ck">
        <color indexed="64"/>
      </right>
      <top/>
      <bottom style="dotted">
        <color theme="0" tint="-0.499984740745262"/>
      </bottom>
      <diagonal/>
    </border>
    <border>
      <left/>
      <right style="thick">
        <color indexed="64"/>
      </right>
      <top style="dotted">
        <color theme="0" tint="-0.499984740745262"/>
      </top>
      <bottom style="dotted">
        <color theme="0" tint="-0.499984740745262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dotted">
        <color theme="0" tint="-0.499984740745262"/>
      </top>
      <bottom style="thick">
        <color indexed="64"/>
      </bottom>
      <diagonal/>
    </border>
    <border>
      <left/>
      <right style="thick">
        <color indexed="64"/>
      </right>
      <top style="dotted">
        <color theme="0" tint="-0.499984740745262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 style="medium">
        <color indexed="64"/>
      </right>
      <top style="medium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 style="medium">
        <color indexed="64"/>
      </bottom>
      <diagonal/>
    </border>
    <border>
      <left/>
      <right style="medium">
        <color indexed="64"/>
      </right>
      <top style="dotted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129">
    <xf numFmtId="0" fontId="0" fillId="0" borderId="0" xfId="0"/>
    <xf numFmtId="0" fontId="3" fillId="0" borderId="0" xfId="0" applyFont="1"/>
    <xf numFmtId="0" fontId="3" fillId="0" borderId="2" xfId="0" applyFont="1" applyBorder="1" applyAlignment="1">
      <alignment horizontal="center"/>
    </xf>
    <xf numFmtId="0" fontId="3" fillId="6" borderId="4" xfId="0" applyFont="1" applyFill="1" applyBorder="1" applyAlignment="1">
      <alignment horizontal="center"/>
    </xf>
    <xf numFmtId="0" fontId="3" fillId="6" borderId="2" xfId="0" applyFont="1" applyFill="1" applyBorder="1" applyAlignment="1">
      <alignment horizontal="center"/>
    </xf>
    <xf numFmtId="0" fontId="3" fillId="6" borderId="1" xfId="0" applyFont="1" applyFill="1" applyBorder="1" applyAlignment="1">
      <alignment horizontal="center"/>
    </xf>
    <xf numFmtId="0" fontId="4" fillId="3" borderId="1" xfId="0" applyFont="1" applyFill="1" applyBorder="1" applyAlignment="1">
      <alignment horizontal="center"/>
    </xf>
    <xf numFmtId="0" fontId="3" fillId="0" borderId="0" xfId="0" applyFont="1" applyBorder="1" applyAlignment="1">
      <alignment horizontal="center"/>
    </xf>
    <xf numFmtId="0" fontId="3" fillId="8" borderId="0" xfId="0" applyFont="1" applyFill="1" applyBorder="1" applyAlignment="1">
      <alignment horizontal="center" vertical="center"/>
    </xf>
    <xf numFmtId="0" fontId="3" fillId="8" borderId="6" xfId="0" applyFont="1" applyFill="1" applyBorder="1" applyAlignment="1">
      <alignment horizontal="center" vertical="center"/>
    </xf>
    <xf numFmtId="10" fontId="8" fillId="7" borderId="8" xfId="2" applyNumberFormat="1" applyFont="1" applyFill="1" applyBorder="1" applyAlignment="1">
      <alignment horizontal="center"/>
    </xf>
    <xf numFmtId="10" fontId="8" fillId="7" borderId="7" xfId="2" applyNumberFormat="1" applyFont="1" applyFill="1" applyBorder="1" applyAlignment="1">
      <alignment horizontal="center"/>
    </xf>
    <xf numFmtId="5" fontId="8" fillId="7" borderId="5" xfId="0" applyNumberFormat="1" applyFont="1" applyFill="1" applyBorder="1" applyAlignment="1">
      <alignment horizontal="center"/>
    </xf>
    <xf numFmtId="0" fontId="3" fillId="8" borderId="22" xfId="0" applyFont="1" applyFill="1" applyBorder="1" applyAlignment="1">
      <alignment horizontal="center" vertical="center"/>
    </xf>
    <xf numFmtId="0" fontId="3" fillId="8" borderId="23" xfId="0" applyFont="1" applyFill="1" applyBorder="1" applyAlignment="1">
      <alignment horizontal="center" vertical="center"/>
    </xf>
    <xf numFmtId="0" fontId="3" fillId="0" borderId="24" xfId="0" applyFont="1" applyBorder="1" applyAlignment="1">
      <alignment horizontal="center"/>
    </xf>
    <xf numFmtId="0" fontId="3" fillId="6" borderId="25" xfId="0" applyFont="1" applyFill="1" applyBorder="1" applyAlignment="1">
      <alignment horizontal="center"/>
    </xf>
    <xf numFmtId="0" fontId="3" fillId="8" borderId="32" xfId="0" applyFont="1" applyFill="1" applyBorder="1" applyAlignment="1">
      <alignment horizontal="center" vertical="center"/>
    </xf>
    <xf numFmtId="0" fontId="3" fillId="8" borderId="33" xfId="0" applyFont="1" applyFill="1" applyBorder="1" applyAlignment="1">
      <alignment horizontal="center" vertical="center"/>
    </xf>
    <xf numFmtId="0" fontId="6" fillId="6" borderId="1" xfId="0" applyFont="1" applyFill="1" applyBorder="1"/>
    <xf numFmtId="0" fontId="6" fillId="6" borderId="1" xfId="0" applyFont="1" applyFill="1" applyBorder="1" applyAlignment="1">
      <alignment horizontal="center"/>
    </xf>
    <xf numFmtId="9" fontId="9" fillId="0" borderId="43" xfId="2" applyFont="1" applyBorder="1" applyAlignment="1">
      <alignment horizontal="center"/>
    </xf>
    <xf numFmtId="9" fontId="9" fillId="0" borderId="9" xfId="2" applyFont="1" applyBorder="1" applyAlignment="1">
      <alignment horizontal="center"/>
    </xf>
    <xf numFmtId="9" fontId="9" fillId="0" borderId="44" xfId="2" applyFont="1" applyBorder="1" applyAlignment="1">
      <alignment horizontal="center"/>
    </xf>
    <xf numFmtId="0" fontId="9" fillId="0" borderId="45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9" fillId="0" borderId="46" xfId="0" applyFont="1" applyBorder="1" applyAlignment="1">
      <alignment horizontal="center"/>
    </xf>
    <xf numFmtId="7" fontId="9" fillId="0" borderId="45" xfId="1" applyNumberFormat="1" applyFont="1" applyBorder="1" applyAlignment="1">
      <alignment horizontal="center"/>
    </xf>
    <xf numFmtId="7" fontId="9" fillId="0" borderId="10" xfId="1" applyNumberFormat="1" applyFont="1" applyBorder="1" applyAlignment="1">
      <alignment horizontal="center"/>
    </xf>
    <xf numFmtId="7" fontId="9" fillId="6" borderId="46" xfId="1" applyNumberFormat="1" applyFont="1" applyFill="1" applyBorder="1" applyAlignment="1">
      <alignment horizontal="center"/>
    </xf>
    <xf numFmtId="7" fontId="9" fillId="0" borderId="45" xfId="0" applyNumberFormat="1" applyFont="1" applyBorder="1" applyAlignment="1">
      <alignment horizontal="center"/>
    </xf>
    <xf numFmtId="8" fontId="9" fillId="6" borderId="10" xfId="0" applyNumberFormat="1" applyFont="1" applyFill="1" applyBorder="1" applyAlignment="1">
      <alignment horizontal="center"/>
    </xf>
    <xf numFmtId="8" fontId="9" fillId="6" borderId="47" xfId="0" applyNumberFormat="1" applyFont="1" applyFill="1" applyBorder="1" applyAlignment="1">
      <alignment horizontal="center"/>
    </xf>
    <xf numFmtId="0" fontId="9" fillId="0" borderId="11" xfId="0" applyFont="1" applyBorder="1" applyAlignment="1">
      <alignment horizontal="center"/>
    </xf>
    <xf numFmtId="0" fontId="9" fillId="0" borderId="48" xfId="0" applyFont="1" applyBorder="1" applyAlignment="1">
      <alignment horizontal="center"/>
    </xf>
    <xf numFmtId="0" fontId="10" fillId="3" borderId="1" xfId="0" applyFont="1" applyFill="1" applyBorder="1"/>
    <xf numFmtId="0" fontId="0" fillId="8" borderId="0" xfId="0" applyFill="1"/>
    <xf numFmtId="0" fontId="3" fillId="8" borderId="0" xfId="0" applyFont="1" applyFill="1"/>
    <xf numFmtId="164" fontId="11" fillId="7" borderId="27" xfId="0" applyNumberFormat="1" applyFont="1" applyFill="1" applyBorder="1" applyAlignment="1">
      <alignment horizontal="center" vertical="center"/>
    </xf>
    <xf numFmtId="164" fontId="11" fillId="7" borderId="28" xfId="0" applyNumberFormat="1" applyFont="1" applyFill="1" applyBorder="1" applyAlignment="1">
      <alignment horizontal="center" vertical="center"/>
    </xf>
    <xf numFmtId="0" fontId="11" fillId="7" borderId="28" xfId="0" applyFont="1" applyFill="1" applyBorder="1" applyAlignment="1">
      <alignment horizontal="center" vertical="center"/>
    </xf>
    <xf numFmtId="8" fontId="11" fillId="7" borderId="28" xfId="0" applyNumberFormat="1" applyFont="1" applyFill="1" applyBorder="1" applyAlignment="1">
      <alignment horizontal="center" vertical="center"/>
    </xf>
    <xf numFmtId="8" fontId="11" fillId="7" borderId="31" xfId="0" applyNumberFormat="1" applyFont="1" applyFill="1" applyBorder="1" applyAlignment="1">
      <alignment horizontal="center" vertical="center"/>
    </xf>
    <xf numFmtId="165" fontId="9" fillId="0" borderId="46" xfId="0" applyNumberFormat="1" applyFont="1" applyBorder="1" applyAlignment="1">
      <alignment horizontal="center"/>
    </xf>
    <xf numFmtId="0" fontId="3" fillId="0" borderId="0" xfId="0" applyFont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7" fontId="3" fillId="0" borderId="0" xfId="0" applyNumberFormat="1" applyFont="1"/>
    <xf numFmtId="8" fontId="3" fillId="0" borderId="0" xfId="0" applyNumberFormat="1" applyFont="1"/>
    <xf numFmtId="0" fontId="0" fillId="0" borderId="0" xfId="0" applyFill="1"/>
    <xf numFmtId="0" fontId="0" fillId="0" borderId="52" xfId="0" applyBorder="1"/>
    <xf numFmtId="0" fontId="0" fillId="0" borderId="53" xfId="0" applyBorder="1"/>
    <xf numFmtId="0" fontId="0" fillId="0" borderId="8" xfId="0" applyBorder="1"/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10" fontId="11" fillId="7" borderId="28" xfId="2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7" fontId="3" fillId="6" borderId="0" xfId="0" applyNumberFormat="1" applyFont="1" applyFill="1"/>
    <xf numFmtId="8" fontId="3" fillId="6" borderId="0" xfId="0" applyNumberFormat="1" applyFont="1" applyFill="1"/>
    <xf numFmtId="0" fontId="3" fillId="6" borderId="0" xfId="0" applyFont="1" applyFill="1" applyBorder="1" applyAlignment="1">
      <alignment horizontal="center"/>
    </xf>
    <xf numFmtId="7" fontId="3" fillId="6" borderId="0" xfId="0" applyNumberFormat="1" applyFont="1" applyFill="1" applyBorder="1"/>
    <xf numFmtId="8" fontId="3" fillId="6" borderId="0" xfId="0" applyNumberFormat="1" applyFont="1" applyFill="1" applyBorder="1"/>
    <xf numFmtId="0" fontId="3" fillId="0" borderId="0" xfId="0" applyFont="1" applyFill="1" applyBorder="1" applyAlignment="1">
      <alignment horizontal="center"/>
    </xf>
    <xf numFmtId="0" fontId="6" fillId="0" borderId="0" xfId="0" applyFont="1" applyAlignment="1">
      <alignment horizontal="center"/>
    </xf>
    <xf numFmtId="5" fontId="7" fillId="0" borderId="13" xfId="1" applyNumberFormat="1" applyFont="1" applyBorder="1" applyAlignment="1" applyProtection="1">
      <alignment horizontal="center" vertical="center"/>
      <protection locked="0"/>
    </xf>
    <xf numFmtId="10" fontId="7" fillId="0" borderId="13" xfId="2" applyNumberFormat="1" applyFont="1" applyBorder="1" applyAlignment="1" applyProtection="1">
      <alignment horizontal="center" vertical="center"/>
      <protection locked="0"/>
    </xf>
    <xf numFmtId="0" fontId="7" fillId="0" borderId="13" xfId="0" applyFont="1" applyBorder="1" applyAlignment="1" applyProtection="1">
      <alignment horizontal="center" vertical="center"/>
      <protection locked="0"/>
    </xf>
    <xf numFmtId="7" fontId="7" fillId="0" borderId="13" xfId="1" applyNumberFormat="1" applyFont="1" applyBorder="1" applyAlignment="1" applyProtection="1">
      <alignment horizontal="center" vertical="center"/>
      <protection locked="0"/>
    </xf>
    <xf numFmtId="7" fontId="7" fillId="0" borderId="30" xfId="1" applyNumberFormat="1" applyFont="1" applyBorder="1" applyAlignment="1" applyProtection="1">
      <alignment horizontal="center" vertical="center"/>
      <protection locked="0"/>
    </xf>
    <xf numFmtId="5" fontId="14" fillId="11" borderId="12" xfId="1" applyNumberFormat="1" applyFont="1" applyFill="1" applyBorder="1" applyAlignment="1" applyProtection="1">
      <alignment horizontal="center" vertical="center"/>
      <protection locked="0"/>
    </xf>
    <xf numFmtId="0" fontId="5" fillId="9" borderId="26" xfId="0" applyFont="1" applyFill="1" applyBorder="1" applyAlignment="1">
      <alignment horizontal="center" vertical="center"/>
    </xf>
    <xf numFmtId="0" fontId="5" fillId="9" borderId="29" xfId="0" applyFont="1" applyFill="1" applyBorder="1" applyAlignment="1">
      <alignment horizontal="center" vertical="center"/>
    </xf>
    <xf numFmtId="0" fontId="2" fillId="2" borderId="19" xfId="0" applyFont="1" applyFill="1" applyBorder="1" applyAlignment="1">
      <alignment horizontal="center" vertical="center"/>
    </xf>
    <xf numFmtId="0" fontId="2" fillId="2" borderId="20" xfId="0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22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23" xfId="0" applyFont="1" applyFill="1" applyBorder="1" applyAlignment="1">
      <alignment horizontal="center" vertical="center"/>
    </xf>
    <xf numFmtId="0" fontId="2" fillId="4" borderId="19" xfId="0" applyFont="1" applyFill="1" applyBorder="1" applyAlignment="1">
      <alignment horizontal="center" vertical="center"/>
    </xf>
    <xf numFmtId="0" fontId="2" fillId="4" borderId="20" xfId="0" applyFont="1" applyFill="1" applyBorder="1" applyAlignment="1">
      <alignment horizontal="center" vertical="center"/>
    </xf>
    <xf numFmtId="0" fontId="2" fillId="4" borderId="21" xfId="0" applyFont="1" applyFill="1" applyBorder="1" applyAlignment="1">
      <alignment horizontal="center" vertical="center"/>
    </xf>
    <xf numFmtId="0" fontId="2" fillId="4" borderId="22" xfId="0" applyFont="1" applyFill="1" applyBorder="1" applyAlignment="1">
      <alignment horizontal="center" vertical="center"/>
    </xf>
    <xf numFmtId="0" fontId="2" fillId="4" borderId="6" xfId="0" applyFont="1" applyFill="1" applyBorder="1" applyAlignment="1">
      <alignment horizontal="center" vertical="center"/>
    </xf>
    <xf numFmtId="0" fontId="2" fillId="4" borderId="23" xfId="0" applyFont="1" applyFill="1" applyBorder="1" applyAlignment="1">
      <alignment horizontal="center" vertical="center"/>
    </xf>
    <xf numFmtId="0" fontId="2" fillId="10" borderId="19" xfId="0" applyFont="1" applyFill="1" applyBorder="1" applyAlignment="1">
      <alignment horizontal="center" vertical="center"/>
    </xf>
    <xf numFmtId="0" fontId="2" fillId="10" borderId="20" xfId="0" applyFont="1" applyFill="1" applyBorder="1" applyAlignment="1">
      <alignment horizontal="center" vertical="center"/>
    </xf>
    <xf numFmtId="0" fontId="2" fillId="10" borderId="21" xfId="0" applyFont="1" applyFill="1" applyBorder="1" applyAlignment="1">
      <alignment horizontal="center" vertical="center"/>
    </xf>
    <xf numFmtId="0" fontId="2" fillId="10" borderId="22" xfId="0" applyFont="1" applyFill="1" applyBorder="1" applyAlignment="1">
      <alignment horizontal="center" vertical="center"/>
    </xf>
    <xf numFmtId="0" fontId="2" fillId="10" borderId="6" xfId="0" applyFont="1" applyFill="1" applyBorder="1" applyAlignment="1">
      <alignment horizontal="center" vertical="center"/>
    </xf>
    <xf numFmtId="0" fontId="2" fillId="10" borderId="23" xfId="0" applyFont="1" applyFill="1" applyBorder="1" applyAlignment="1">
      <alignment horizontal="center" vertical="center"/>
    </xf>
    <xf numFmtId="7" fontId="3" fillId="7" borderId="17" xfId="0" applyNumberFormat="1" applyFont="1" applyFill="1" applyBorder="1" applyAlignment="1">
      <alignment horizontal="center"/>
    </xf>
    <xf numFmtId="7" fontId="3" fillId="7" borderId="35" xfId="0" applyNumberFormat="1" applyFont="1" applyFill="1" applyBorder="1" applyAlignment="1">
      <alignment horizontal="center"/>
    </xf>
    <xf numFmtId="0" fontId="7" fillId="8" borderId="14" xfId="0" applyFont="1" applyFill="1" applyBorder="1" applyAlignment="1" applyProtection="1">
      <alignment horizontal="center"/>
      <protection locked="0"/>
    </xf>
    <xf numFmtId="0" fontId="7" fillId="8" borderId="37" xfId="0" applyFont="1" applyFill="1" applyBorder="1" applyAlignment="1" applyProtection="1">
      <alignment horizontal="center"/>
      <protection locked="0"/>
    </xf>
    <xf numFmtId="10" fontId="7" fillId="8" borderId="15" xfId="0" applyNumberFormat="1" applyFont="1" applyFill="1" applyBorder="1" applyAlignment="1" applyProtection="1">
      <alignment horizontal="center"/>
      <protection locked="0"/>
    </xf>
    <xf numFmtId="10" fontId="7" fillId="8" borderId="38" xfId="0" applyNumberFormat="1" applyFont="1" applyFill="1" applyBorder="1" applyAlignment="1" applyProtection="1">
      <alignment horizontal="center"/>
      <protection locked="0"/>
    </xf>
    <xf numFmtId="7" fontId="3" fillId="7" borderId="41" xfId="0" applyNumberFormat="1" applyFont="1" applyFill="1" applyBorder="1" applyAlignment="1">
      <alignment horizontal="center"/>
    </xf>
    <xf numFmtId="0" fontId="3" fillId="7" borderId="42" xfId="0" applyFont="1" applyFill="1" applyBorder="1" applyAlignment="1">
      <alignment horizontal="center"/>
    </xf>
    <xf numFmtId="0" fontId="4" fillId="9" borderId="34" xfId="0" applyFont="1" applyFill="1" applyBorder="1" applyAlignment="1">
      <alignment horizontal="right"/>
    </xf>
    <xf numFmtId="0" fontId="4" fillId="9" borderId="16" xfId="0" applyFont="1" applyFill="1" applyBorder="1" applyAlignment="1">
      <alignment horizontal="right"/>
    </xf>
    <xf numFmtId="7" fontId="7" fillId="0" borderId="17" xfId="0" applyNumberFormat="1" applyFont="1" applyBorder="1" applyAlignment="1" applyProtection="1">
      <alignment horizontal="center"/>
      <protection locked="0"/>
    </xf>
    <xf numFmtId="7" fontId="7" fillId="0" borderId="35" xfId="0" applyNumberFormat="1" applyFont="1" applyBorder="1" applyAlignment="1" applyProtection="1">
      <alignment horizontal="center"/>
      <protection locked="0"/>
    </xf>
    <xf numFmtId="0" fontId="4" fillId="9" borderId="2" xfId="0" applyFont="1" applyFill="1" applyBorder="1" applyAlignment="1">
      <alignment horizontal="center"/>
    </xf>
    <xf numFmtId="0" fontId="4" fillId="9" borderId="3" xfId="0" applyFont="1" applyFill="1" applyBorder="1" applyAlignment="1">
      <alignment horizontal="center"/>
    </xf>
    <xf numFmtId="0" fontId="4" fillId="9" borderId="4" xfId="0" applyFont="1" applyFill="1" applyBorder="1" applyAlignment="1">
      <alignment horizontal="center"/>
    </xf>
    <xf numFmtId="0" fontId="4" fillId="9" borderId="39" xfId="0" applyFont="1" applyFill="1" applyBorder="1" applyAlignment="1">
      <alignment horizontal="right"/>
    </xf>
    <xf numFmtId="0" fontId="4" fillId="9" borderId="40" xfId="0" applyFont="1" applyFill="1" applyBorder="1" applyAlignment="1">
      <alignment horizontal="right"/>
    </xf>
    <xf numFmtId="0" fontId="4" fillId="9" borderId="36" xfId="0" applyFont="1" applyFill="1" applyBorder="1" applyAlignment="1">
      <alignment horizontal="right"/>
    </xf>
    <xf numFmtId="0" fontId="4" fillId="9" borderId="18" xfId="0" applyFont="1" applyFill="1" applyBorder="1" applyAlignment="1">
      <alignment horizontal="right"/>
    </xf>
    <xf numFmtId="0" fontId="5" fillId="9" borderId="26" xfId="0" applyFont="1" applyFill="1" applyBorder="1" applyAlignment="1">
      <alignment horizontal="center" vertical="center"/>
    </xf>
    <xf numFmtId="7" fontId="7" fillId="0" borderId="13" xfId="1" applyNumberFormat="1" applyFont="1" applyBorder="1" applyAlignment="1" applyProtection="1">
      <alignment horizontal="center" vertical="center"/>
      <protection locked="0"/>
    </xf>
    <xf numFmtId="8" fontId="11" fillId="7" borderId="28" xfId="0" applyNumberFormat="1" applyFont="1" applyFill="1" applyBorder="1" applyAlignment="1">
      <alignment horizontal="center" vertical="center"/>
    </xf>
    <xf numFmtId="0" fontId="11" fillId="7" borderId="28" xfId="0" applyFont="1" applyFill="1" applyBorder="1" applyAlignment="1">
      <alignment horizontal="center" vertical="center"/>
    </xf>
    <xf numFmtId="0" fontId="7" fillId="0" borderId="15" xfId="0" applyFont="1" applyBorder="1" applyAlignment="1" applyProtection="1">
      <alignment horizontal="center"/>
      <protection locked="0"/>
    </xf>
    <xf numFmtId="0" fontId="7" fillId="0" borderId="38" xfId="0" applyFont="1" applyBorder="1" applyAlignment="1" applyProtection="1">
      <alignment horizontal="center"/>
      <protection locked="0"/>
    </xf>
    <xf numFmtId="10" fontId="3" fillId="7" borderId="15" xfId="2" applyNumberFormat="1" applyFont="1" applyFill="1" applyBorder="1" applyAlignment="1">
      <alignment horizontal="center"/>
    </xf>
    <xf numFmtId="10" fontId="3" fillId="7" borderId="38" xfId="2" applyNumberFormat="1" applyFont="1" applyFill="1" applyBorder="1" applyAlignment="1">
      <alignment horizontal="center"/>
    </xf>
    <xf numFmtId="0" fontId="13" fillId="5" borderId="0" xfId="0" applyFont="1" applyFill="1" applyAlignment="1">
      <alignment horizontal="center"/>
    </xf>
    <xf numFmtId="0" fontId="12" fillId="0" borderId="0" xfId="0" applyFont="1" applyAlignment="1">
      <alignment horizontal="center"/>
    </xf>
    <xf numFmtId="0" fontId="3" fillId="7" borderId="2" xfId="0" applyFont="1" applyFill="1" applyBorder="1" applyAlignment="1">
      <alignment horizontal="center"/>
    </xf>
    <xf numFmtId="0" fontId="3" fillId="7" borderId="3" xfId="0" applyFont="1" applyFill="1" applyBorder="1" applyAlignment="1">
      <alignment horizontal="center"/>
    </xf>
    <xf numFmtId="0" fontId="3" fillId="7" borderId="4" xfId="0" applyFont="1" applyFill="1" applyBorder="1" applyAlignment="1">
      <alignment horizontal="center"/>
    </xf>
    <xf numFmtId="7" fontId="0" fillId="0" borderId="49" xfId="0" applyNumberFormat="1" applyBorder="1" applyAlignment="1">
      <alignment horizontal="center"/>
    </xf>
    <xf numFmtId="0" fontId="0" fillId="0" borderId="50" xfId="0" applyBorder="1" applyAlignment="1">
      <alignment horizontal="center"/>
    </xf>
    <xf numFmtId="7" fontId="0" fillId="0" borderId="0" xfId="0" applyNumberFormat="1" applyBorder="1" applyAlignment="1">
      <alignment horizontal="center"/>
    </xf>
    <xf numFmtId="0" fontId="0" fillId="0" borderId="51" xfId="0" applyBorder="1" applyAlignment="1">
      <alignment horizontal="center"/>
    </xf>
    <xf numFmtId="7" fontId="0" fillId="0" borderId="6" xfId="0" applyNumberFormat="1" applyBorder="1" applyAlignment="1">
      <alignment horizontal="center"/>
    </xf>
    <xf numFmtId="0" fontId="0" fillId="0" borderId="7" xfId="0" applyBorder="1" applyAlignment="1">
      <alignment horizontal="center"/>
    </xf>
  </cellXfs>
  <cellStyles count="3">
    <cellStyle name="Currency" xfId="1" builtinId="4"/>
    <cellStyle name="Normal" xfId="0" builtinId="0"/>
    <cellStyle name="Percent" xfId="2" builtinId="5"/>
  </cellStyles>
  <dxfs count="0"/>
  <tableStyles count="0" defaultTableStyle="TableStyleMedium2" defaultPivotStyle="PivotStyleLight16"/>
  <colors>
    <mruColors>
      <color rgb="FF009900"/>
      <color rgb="FF3399FF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Whole Loan vs Partial Sale</a:t>
            </a:r>
          </a:p>
        </c:rich>
      </c:tx>
      <c:overlay val="0"/>
      <c:spPr>
        <a:noFill/>
        <a:ln>
          <a:noFill/>
        </a:ln>
        <a:effectLst/>
      </c:spPr>
    </c:title>
    <c:autoTitleDeleted val="0"/>
    <c:plotArea>
      <c:layout/>
      <c:areaChart>
        <c:grouping val="standard"/>
        <c:varyColors val="0"/>
        <c:ser>
          <c:idx val="0"/>
          <c:order val="0"/>
          <c:tx>
            <c:v>Full Am</c:v>
          </c:tx>
          <c:spPr>
            <a:solidFill>
              <a:schemeClr val="bg1">
                <a:lumMod val="75000"/>
              </a:schemeClr>
            </a:solidFill>
            <a:ln>
              <a:noFill/>
            </a:ln>
            <a:effectLst/>
          </c:spPr>
          <c:val>
            <c:numRef>
              <c:f>'Full Am'!$F$4:$F$364</c:f>
              <c:numCache>
                <c:formatCode>"$"#,##0.00_);\("$"#,##0.00\)</c:formatCode>
                <c:ptCount val="361"/>
                <c:pt idx="0">
                  <c:v>33214.33</c:v>
                </c:pt>
                <c:pt idx="1">
                  <c:v>33150.322768591228</c:v>
                </c:pt>
                <c:pt idx="2">
                  <c:v>33085.888822306399</c:v>
                </c:pt>
                <c:pt idx="3">
                  <c:v>33021.025316379673</c:v>
                </c:pt>
                <c:pt idx="4">
                  <c:v>32955.7293870801</c:v>
                </c:pt>
                <c:pt idx="5">
                  <c:v>32889.998151585198</c:v>
                </c:pt>
                <c:pt idx="6">
                  <c:v>32823.82870785366</c:v>
                </c:pt>
                <c:pt idx="7">
                  <c:v>32757.218134497245</c:v>
                </c:pt>
                <c:pt idx="8">
                  <c:v>32690.16349065179</c:v>
                </c:pt>
                <c:pt idx="9">
                  <c:v>32622.661815847365</c:v>
                </c:pt>
                <c:pt idx="10">
                  <c:v>32554.710129877574</c:v>
                </c:pt>
                <c:pt idx="11">
                  <c:v>32486.305432667985</c:v>
                </c:pt>
                <c:pt idx="12">
                  <c:v>32417.444704143665</c:v>
                </c:pt>
                <c:pt idx="13">
                  <c:v>32348.12490409585</c:v>
                </c:pt>
                <c:pt idx="14">
                  <c:v>32278.342972047718</c:v>
                </c:pt>
                <c:pt idx="15">
                  <c:v>32208.095827119265</c:v>
                </c:pt>
                <c:pt idx="16">
                  <c:v>32137.380367891288</c:v>
                </c:pt>
                <c:pt idx="17">
                  <c:v>32066.19347226846</c:v>
                </c:pt>
                <c:pt idx="18">
                  <c:v>31994.531997341477</c:v>
                </c:pt>
                <c:pt idx="19">
                  <c:v>31922.392779248315</c:v>
                </c:pt>
                <c:pt idx="20">
                  <c:v>31849.772633034532</c:v>
                </c:pt>
                <c:pt idx="21">
                  <c:v>31776.668352512657</c:v>
                </c:pt>
                <c:pt idx="22">
                  <c:v>31703.076710120637</c:v>
                </c:pt>
                <c:pt idx="23">
                  <c:v>31628.994456779335</c:v>
                </c:pt>
                <c:pt idx="24">
                  <c:v>31554.418321749094</c:v>
                </c:pt>
                <c:pt idx="25">
                  <c:v>31479.345012485315</c:v>
                </c:pt>
                <c:pt idx="26">
                  <c:v>31403.771214493114</c:v>
                </c:pt>
                <c:pt idx="27">
                  <c:v>31327.693591180963</c:v>
                </c:pt>
                <c:pt idx="28">
                  <c:v>31251.1087837134</c:v>
                </c:pt>
                <c:pt idx="29">
                  <c:v>31174.013410862717</c:v>
                </c:pt>
                <c:pt idx="30">
                  <c:v>31096.404068859698</c:v>
                </c:pt>
                <c:pt idx="31">
                  <c:v>31018.277331243324</c:v>
                </c:pt>
                <c:pt idx="32">
                  <c:v>30939.629748709507</c:v>
                </c:pt>
                <c:pt idx="33">
                  <c:v>30860.457848958798</c:v>
                </c:pt>
                <c:pt idx="34">
                  <c:v>30780.758136543085</c:v>
                </c:pt>
                <c:pt idx="35">
                  <c:v>30700.527092711269</c:v>
                </c:pt>
                <c:pt idx="36">
                  <c:v>30619.761175253905</c:v>
                </c:pt>
                <c:pt idx="37">
                  <c:v>30538.456818346825</c:v>
                </c:pt>
                <c:pt idx="38">
                  <c:v>30456.6104323937</c:v>
                </c:pt>
                <c:pt idx="39">
                  <c:v>30374.218403867551</c:v>
                </c:pt>
                <c:pt idx="40">
                  <c:v>30291.277095151232</c:v>
                </c:pt>
                <c:pt idx="41">
                  <c:v>30207.782844376801</c:v>
                </c:pt>
                <c:pt idx="42">
                  <c:v>30123.731965263876</c:v>
                </c:pt>
                <c:pt idx="43">
                  <c:v>30039.120746956865</c:v>
                </c:pt>
                <c:pt idx="44">
                  <c:v>29953.945453861139</c:v>
                </c:pt>
                <c:pt idx="45">
                  <c:v>29868.202325478109</c:v>
                </c:pt>
                <c:pt idx="46">
                  <c:v>29781.887576239191</c:v>
                </c:pt>
                <c:pt idx="47">
                  <c:v>29694.99739533868</c:v>
                </c:pt>
                <c:pt idx="48">
                  <c:v>29607.5279465655</c:v>
                </c:pt>
                <c:pt idx="49">
                  <c:v>29519.475368133833</c:v>
                </c:pt>
                <c:pt idx="50">
                  <c:v>29430.835772512622</c:v>
                </c:pt>
                <c:pt idx="51">
                  <c:v>29341.605246253934</c:v>
                </c:pt>
                <c:pt idx="52">
                  <c:v>29251.779849820188</c:v>
                </c:pt>
                <c:pt idx="53">
                  <c:v>29161.35561741022</c:v>
                </c:pt>
                <c:pt idx="54">
                  <c:v>29070.328556784181</c:v>
                </c:pt>
                <c:pt idx="55">
                  <c:v>28978.694649087305</c:v>
                </c:pt>
                <c:pt idx="56">
                  <c:v>28886.449848672448</c:v>
                </c:pt>
                <c:pt idx="57">
                  <c:v>28793.590082921492</c:v>
                </c:pt>
                <c:pt idx="58">
                  <c:v>28700.11125206553</c:v>
                </c:pt>
                <c:pt idx="59">
                  <c:v>28606.009229003863</c:v>
                </c:pt>
                <c:pt idx="60">
                  <c:v>28511.279859121783</c:v>
                </c:pt>
                <c:pt idx="61">
                  <c:v>28415.918960107156</c:v>
                </c:pt>
                <c:pt idx="62">
                  <c:v>28319.922321765764</c:v>
                </c:pt>
                <c:pt idx="63">
                  <c:v>28223.285705835431</c:v>
                </c:pt>
                <c:pt idx="64">
                  <c:v>28126.004845798896</c:v>
                </c:pt>
                <c:pt idx="65">
                  <c:v>28028.07544669545</c:v>
                </c:pt>
                <c:pt idx="66">
                  <c:v>27929.493184931314</c:v>
                </c:pt>
                <c:pt idx="67">
                  <c:v>27830.253708088752</c:v>
                </c:pt>
                <c:pt idx="68">
                  <c:v>27730.352634733907</c:v>
                </c:pt>
                <c:pt idx="69">
                  <c:v>27629.785554223363</c:v>
                </c:pt>
                <c:pt idx="70">
                  <c:v>27528.548026509416</c:v>
                </c:pt>
                <c:pt idx="71">
                  <c:v>27426.63558194404</c:v>
                </c:pt>
                <c:pt idx="72">
                  <c:v>27324.043721081562</c:v>
                </c:pt>
                <c:pt idx="73">
                  <c:v>27220.767914480002</c:v>
                </c:pt>
                <c:pt idx="74">
                  <c:v>27116.803602501099</c:v>
                </c:pt>
                <c:pt idx="75">
                  <c:v>27012.146195109002</c:v>
                </c:pt>
                <c:pt idx="76">
                  <c:v>26906.791071667623</c:v>
                </c:pt>
                <c:pt idx="77">
                  <c:v>26800.733580736636</c:v>
                </c:pt>
                <c:pt idx="78">
                  <c:v>26693.969039866108</c:v>
                </c:pt>
                <c:pt idx="79">
                  <c:v>26586.492735389776</c:v>
                </c:pt>
                <c:pt idx="80">
                  <c:v>26478.299922216938</c:v>
                </c:pt>
                <c:pt idx="81">
                  <c:v>26369.385823622946</c:v>
                </c:pt>
                <c:pt idx="82">
                  <c:v>26259.745631038328</c:v>
                </c:pt>
                <c:pt idx="83">
                  <c:v>26149.37450383648</c:v>
                </c:pt>
                <c:pt idx="84">
                  <c:v>26038.267569119951</c:v>
                </c:pt>
                <c:pt idx="85">
                  <c:v>25926.419921505312</c:v>
                </c:pt>
                <c:pt idx="86">
                  <c:v>25813.826622906578</c:v>
                </c:pt>
                <c:pt idx="87">
                  <c:v>25700.482702317182</c:v>
                </c:pt>
                <c:pt idx="88">
                  <c:v>25586.383155590524</c:v>
                </c:pt>
                <c:pt idx="89">
                  <c:v>25471.522945219021</c:v>
                </c:pt>
                <c:pt idx="90">
                  <c:v>25355.897000111709</c:v>
                </c:pt>
                <c:pt idx="91">
                  <c:v>25239.50021537035</c:v>
                </c:pt>
                <c:pt idx="92">
                  <c:v>25122.327452064048</c:v>
                </c:pt>
                <c:pt idx="93">
                  <c:v>25004.373537002371</c:v>
                </c:pt>
                <c:pt idx="94">
                  <c:v>24885.633262506948</c:v>
                </c:pt>
                <c:pt idx="95">
                  <c:v>24766.101386181555</c:v>
                </c:pt>
                <c:pt idx="96">
                  <c:v>24645.772630680662</c:v>
                </c:pt>
                <c:pt idx="97">
                  <c:v>24524.641683476428</c:v>
                </c:pt>
                <c:pt idx="98">
                  <c:v>24402.703196624167</c:v>
                </c:pt>
                <c:pt idx="99">
                  <c:v>24279.951786526224</c:v>
                </c:pt>
                <c:pt idx="100">
                  <c:v>24156.382033694295</c:v>
                </c:pt>
                <c:pt idx="101">
                  <c:v>24031.988482510154</c:v>
                </c:pt>
                <c:pt idx="102">
                  <c:v>23906.765640984784</c:v>
                </c:pt>
                <c:pt idx="103">
                  <c:v>23780.707980515912</c:v>
                </c:pt>
                <c:pt idx="104">
                  <c:v>23653.809935643912</c:v>
                </c:pt>
                <c:pt idx="105">
                  <c:v>23526.065903806102</c:v>
                </c:pt>
                <c:pt idx="106">
                  <c:v>23397.470245089371</c:v>
                </c:pt>
                <c:pt idx="107">
                  <c:v>23268.017281981196</c:v>
                </c:pt>
                <c:pt idx="108">
                  <c:v>23137.701299118966</c:v>
                </c:pt>
                <c:pt idx="109">
                  <c:v>23006.516543037655</c:v>
                </c:pt>
                <c:pt idx="110">
                  <c:v>22874.4572219158</c:v>
                </c:pt>
                <c:pt idx="111">
                  <c:v>22741.5175053198</c:v>
                </c:pt>
                <c:pt idx="112">
                  <c:v>22607.691523946494</c:v>
                </c:pt>
                <c:pt idx="113">
                  <c:v>22472.973369364034</c:v>
                </c:pt>
                <c:pt idx="114">
                  <c:v>22337.357093751023</c:v>
                </c:pt>
                <c:pt idx="115">
                  <c:v>22200.836709633924</c:v>
                </c:pt>
                <c:pt idx="116">
                  <c:v>22063.406189622714</c:v>
                </c:pt>
                <c:pt idx="117">
                  <c:v>21925.059466144761</c:v>
                </c:pt>
                <c:pt idx="118">
                  <c:v>21785.790431176956</c:v>
                </c:pt>
                <c:pt idx="119">
                  <c:v>21645.59293597603</c:v>
                </c:pt>
                <c:pt idx="120">
                  <c:v>21504.460790807098</c:v>
                </c:pt>
                <c:pt idx="121">
                  <c:v>21362.387764670373</c:v>
                </c:pt>
                <c:pt idx="122">
                  <c:v>21219.36758502607</c:v>
                </c:pt>
                <c:pt idx="123">
                  <c:v>21075.39393751747</c:v>
                </c:pt>
                <c:pt idx="124">
                  <c:v>20930.460465692147</c:v>
                </c:pt>
                <c:pt idx="125">
                  <c:v>20784.560770721324</c:v>
                </c:pt>
                <c:pt idx="126">
                  <c:v>20637.68841111736</c:v>
                </c:pt>
                <c:pt idx="127">
                  <c:v>20489.836902449373</c:v>
                </c:pt>
                <c:pt idx="128">
                  <c:v>20340.99971705693</c:v>
                </c:pt>
                <c:pt idx="129">
                  <c:v>20191.170283761872</c:v>
                </c:pt>
                <c:pt idx="130">
                  <c:v>20040.34198757818</c:v>
                </c:pt>
                <c:pt idx="131">
                  <c:v>19888.508169419929</c:v>
                </c:pt>
                <c:pt idx="132">
                  <c:v>19735.662125807292</c:v>
                </c:pt>
                <c:pt idx="133">
                  <c:v>19581.797108570569</c:v>
                </c:pt>
                <c:pt idx="134">
                  <c:v>19426.906324552267</c:v>
                </c:pt>
                <c:pt idx="135">
                  <c:v>19270.982935307176</c:v>
                </c:pt>
                <c:pt idx="136">
                  <c:v>19114.020056800451</c:v>
                </c:pt>
                <c:pt idx="137">
                  <c:v>18956.010759103683</c:v>
                </c:pt>
                <c:pt idx="138">
                  <c:v>18796.948066088935</c:v>
                </c:pt>
                <c:pt idx="139">
                  <c:v>18636.824955120755</c:v>
                </c:pt>
                <c:pt idx="140">
                  <c:v>18475.634356746123</c:v>
                </c:pt>
                <c:pt idx="141">
                  <c:v>18313.369154382326</c:v>
                </c:pt>
                <c:pt idx="142">
                  <c:v>18150.02218400277</c:v>
                </c:pt>
                <c:pt idx="143">
                  <c:v>17985.586233820683</c:v>
                </c:pt>
                <c:pt idx="144">
                  <c:v>17820.054043970715</c:v>
                </c:pt>
                <c:pt idx="145">
                  <c:v>17653.418306188414</c:v>
                </c:pt>
                <c:pt idx="146">
                  <c:v>17485.671663487567</c:v>
                </c:pt>
                <c:pt idx="147">
                  <c:v>17316.806709835379</c:v>
                </c:pt>
                <c:pt idx="148">
                  <c:v>17146.815989825511</c:v>
                </c:pt>
                <c:pt idx="149">
                  <c:v>16975.69199834891</c:v>
                </c:pt>
                <c:pt idx="150">
                  <c:v>16803.427180262464</c:v>
                </c:pt>
                <c:pt idx="151">
                  <c:v>16630.013930055444</c:v>
                </c:pt>
                <c:pt idx="152">
                  <c:v>16455.444591513708</c:v>
                </c:pt>
                <c:pt idx="153">
                  <c:v>16279.711457381694</c:v>
                </c:pt>
                <c:pt idx="154">
                  <c:v>16102.806769022134</c:v>
                </c:pt>
                <c:pt idx="155">
                  <c:v>15924.722716073511</c:v>
                </c:pt>
                <c:pt idx="156">
                  <c:v>15745.45143610523</c:v>
                </c:pt>
                <c:pt idx="157">
                  <c:v>15564.985014270493</c:v>
                </c:pt>
                <c:pt idx="158">
                  <c:v>15383.315482956858</c:v>
                </c:pt>
                <c:pt idx="159">
                  <c:v>15200.434821434465</c:v>
                </c:pt>
                <c:pt idx="160">
                  <c:v>15016.334955501923</c:v>
                </c:pt>
                <c:pt idx="161">
                  <c:v>14831.007757129832</c:v>
                </c:pt>
                <c:pt idx="162">
                  <c:v>14644.445044101925</c:v>
                </c:pt>
                <c:pt idx="163">
                  <c:v>14456.638579653834</c:v>
                </c:pt>
                <c:pt idx="164">
                  <c:v>14267.580072109422</c:v>
                </c:pt>
                <c:pt idx="165">
                  <c:v>14077.261174514713</c:v>
                </c:pt>
                <c:pt idx="166">
                  <c:v>13885.673484269373</c:v>
                </c:pt>
                <c:pt idx="167">
                  <c:v>13692.808542755731</c:v>
                </c:pt>
                <c:pt idx="168">
                  <c:v>13498.657834965332</c:v>
                </c:pt>
                <c:pt idx="169">
                  <c:v>13303.212789122996</c:v>
                </c:pt>
                <c:pt idx="170">
                  <c:v>13106.464776308378</c:v>
                </c:pt>
                <c:pt idx="171">
                  <c:v>12908.405110074995</c:v>
                </c:pt>
                <c:pt idx="172">
                  <c:v>12709.025046066723</c:v>
                </c:pt>
                <c:pt idx="173">
                  <c:v>12508.315781631731</c:v>
                </c:pt>
                <c:pt idx="174">
                  <c:v>12306.268455433838</c:v>
                </c:pt>
                <c:pt idx="175">
                  <c:v>12102.874147061291</c:v>
                </c:pt>
                <c:pt idx="176">
                  <c:v>11898.123876632928</c:v>
                </c:pt>
                <c:pt idx="177">
                  <c:v>11692.00860440171</c:v>
                </c:pt>
                <c:pt idx="178">
                  <c:v>11484.519230355616</c:v>
                </c:pt>
                <c:pt idx="179">
                  <c:v>11275.646593815882</c:v>
                </c:pt>
                <c:pt idx="180">
                  <c:v>11065.38147303255</c:v>
                </c:pt>
                <c:pt idx="181">
                  <c:v>10853.71458477733</c:v>
                </c:pt>
                <c:pt idx="182">
                  <c:v>10640.636583933741</c:v>
                </c:pt>
                <c:pt idx="183">
                  <c:v>10426.138063084529</c:v>
                </c:pt>
                <c:pt idx="184">
                  <c:v>10210.209552096321</c:v>
                </c:pt>
                <c:pt idx="185">
                  <c:v>9992.8415177015249</c:v>
                </c:pt>
                <c:pt idx="186">
                  <c:v>9774.0243630774312</c:v>
                </c:pt>
                <c:pt idx="187">
                  <c:v>9553.7484274225098</c:v>
                </c:pt>
                <c:pt idx="188">
                  <c:v>9332.0039855298892</c:v>
                </c:pt>
                <c:pt idx="189">
                  <c:v>9108.7812473579834</c:v>
                </c:pt>
                <c:pt idx="190">
                  <c:v>8884.0703575982661</c:v>
                </c:pt>
                <c:pt idx="191">
                  <c:v>8657.8613952401502</c:v>
                </c:pt>
                <c:pt idx="192">
                  <c:v>8430.14437313298</c:v>
                </c:pt>
                <c:pt idx="193">
                  <c:v>8200.9092375450946</c:v>
                </c:pt>
                <c:pt idx="194">
                  <c:v>7970.1458677199571</c:v>
                </c:pt>
                <c:pt idx="195">
                  <c:v>7737.8440754293188</c:v>
                </c:pt>
                <c:pt idx="196">
                  <c:v>7503.9936045234099</c:v>
                </c:pt>
                <c:pt idx="197">
                  <c:v>7268.5841304781279</c:v>
                </c:pt>
                <c:pt idx="198">
                  <c:v>7031.6052599392106</c:v>
                </c:pt>
                <c:pt idx="199">
                  <c:v>6793.0465302633675</c:v>
                </c:pt>
                <c:pt idx="200">
                  <c:v>6552.8974090563515</c:v>
                </c:pt>
                <c:pt idx="201">
                  <c:v>6311.1472937079561</c:v>
                </c:pt>
                <c:pt idx="202">
                  <c:v>6067.7855109239044</c:v>
                </c:pt>
                <c:pt idx="203">
                  <c:v>5822.8013162546258</c:v>
                </c:pt>
                <c:pt idx="204">
                  <c:v>5576.1838936208851</c:v>
                </c:pt>
                <c:pt idx="205">
                  <c:v>5327.9223548362534</c:v>
                </c:pt>
                <c:pt idx="206">
                  <c:v>5078.0057391263908</c:v>
                </c:pt>
                <c:pt idx="207">
                  <c:v>4826.4230126451284</c:v>
                </c:pt>
                <c:pt idx="208">
                  <c:v>4573.1630679873242</c:v>
                </c:pt>
                <c:pt idx="209">
                  <c:v>4318.2147236984683</c:v>
                </c:pt>
                <c:pt idx="210">
                  <c:v>4061.5667237810203</c:v>
                </c:pt>
                <c:pt idx="211">
                  <c:v>3803.2077371974556</c:v>
                </c:pt>
                <c:pt idx="212">
                  <c:v>3543.1263573700007</c:v>
                </c:pt>
                <c:pt idx="213">
                  <c:v>3281.3111016770295</c:v>
                </c:pt>
                <c:pt idx="214">
                  <c:v>3017.7504109461051</c:v>
                </c:pt>
                <c:pt idx="215">
                  <c:v>2752.4326489436412</c:v>
                </c:pt>
                <c:pt idx="216">
                  <c:v>2485.3461018611606</c:v>
                </c:pt>
                <c:pt idx="217">
                  <c:v>2216.4789777981305</c:v>
                </c:pt>
                <c:pt idx="218">
                  <c:v>1945.8194062413468</c:v>
                </c:pt>
                <c:pt idx="219">
                  <c:v>1673.355437540851</c:v>
                </c:pt>
                <c:pt idx="220">
                  <c:v>1399.075042382352</c:v>
                </c:pt>
                <c:pt idx="221">
                  <c:v>1122.9661112561296</c:v>
                </c:pt>
                <c:pt idx="222">
                  <c:v>845.01645392239902</c:v>
                </c:pt>
                <c:pt idx="223">
                  <c:v>565.21379887311036</c:v>
                </c:pt>
                <c:pt idx="224">
                  <c:v>283.54579279015974</c:v>
                </c:pt>
                <c:pt idx="225">
                  <c:v>-1.0516032489249483E-11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4108-4ED7-82D4-EF50645FF6A4}"/>
            </c:ext>
          </c:extLst>
        </c:ser>
        <c:ser>
          <c:idx val="1"/>
          <c:order val="1"/>
          <c:tx>
            <c:strRef>
              <c:f>'Partial Am'!$A$1:$F$1</c:f>
              <c:strCache>
                <c:ptCount val="1"/>
                <c:pt idx="0">
                  <c:v>PARTIAL AMORTIZATION SCHEDULE</c:v>
                </c:pt>
              </c:strCache>
            </c:strRef>
          </c:tx>
          <c:spPr>
            <a:solidFill>
              <a:srgbClr val="0070C0"/>
            </a:solidFill>
            <a:ln>
              <a:noFill/>
            </a:ln>
            <a:effectLst/>
          </c:spPr>
          <c:val>
            <c:numRef>
              <c:f>'Partial Am'!$F$4:$F$364</c:f>
              <c:numCache>
                <c:formatCode>"$"#,##0.00_);\("$"#,##0.00\)</c:formatCode>
                <c:ptCount val="361"/>
                <c:pt idx="0">
                  <c:v>20000</c:v>
                </c:pt>
                <c:pt idx="1">
                  <c:v>19912.392049668837</c:v>
                </c:pt>
                <c:pt idx="2">
                  <c:v>19823.917516318608</c:v>
                </c:pt>
                <c:pt idx="3">
                  <c:v>19734.567828054573</c:v>
                </c:pt>
                <c:pt idx="4">
                  <c:v>19644.33432819221</c:v>
                </c:pt>
                <c:pt idx="5">
                  <c:v>19553.208274418517</c:v>
                </c:pt>
                <c:pt idx="6">
                  <c:v>19461.180837945012</c:v>
                </c:pt>
                <c:pt idx="7">
                  <c:v>19368.243102652341</c:v>
                </c:pt>
                <c:pt idx="8">
                  <c:v>19274.386064226441</c:v>
                </c:pt>
                <c:pt idx="9">
                  <c:v>19179.60062928616</c:v>
                </c:pt>
                <c:pt idx="10">
                  <c:v>19083.877614502228</c:v>
                </c:pt>
                <c:pt idx="11">
                  <c:v>18987.207745707536</c:v>
                </c:pt>
                <c:pt idx="12">
                  <c:v>18889.581656998602</c:v>
                </c:pt>
                <c:pt idx="13">
                  <c:v>18790.989889828146</c:v>
                </c:pt>
                <c:pt idx="14">
                  <c:v>18691.4228920887</c:v>
                </c:pt>
                <c:pt idx="15">
                  <c:v>18590.871017187143</c:v>
                </c:pt>
                <c:pt idx="16">
                  <c:v>18489.324523110095</c:v>
                </c:pt>
                <c:pt idx="17">
                  <c:v>18386.773571480051</c:v>
                </c:pt>
                <c:pt idx="18">
                  <c:v>18283.208226602183</c:v>
                </c:pt>
                <c:pt idx="19">
                  <c:v>18178.618454501724</c:v>
                </c:pt>
                <c:pt idx="20">
                  <c:v>18072.994121951811</c:v>
                </c:pt>
                <c:pt idx="21">
                  <c:v>17966.324995491737</c:v>
                </c:pt>
                <c:pt idx="22">
                  <c:v>17858.600740435464</c:v>
                </c:pt>
                <c:pt idx="23">
                  <c:v>17749.81091987035</c:v>
                </c:pt>
                <c:pt idx="24">
                  <c:v>17639.944993645957</c:v>
                </c:pt>
                <c:pt idx="25">
                  <c:v>17528.99231735288</c:v>
                </c:pt>
                <c:pt idx="26">
                  <c:v>17416.942141291438</c:v>
                </c:pt>
                <c:pt idx="27">
                  <c:v>17303.783609430197</c:v>
                </c:pt>
                <c:pt idx="28">
                  <c:v>17189.505758354171</c:v>
                </c:pt>
                <c:pt idx="29">
                  <c:v>17074.097516202641</c:v>
                </c:pt>
                <c:pt idx="30">
                  <c:v>16957.547701596435</c:v>
                </c:pt>
                <c:pt idx="31">
                  <c:v>16839.845022554626</c:v>
                </c:pt>
                <c:pt idx="32">
                  <c:v>16720.978075400497</c:v>
                </c:pt>
                <c:pt idx="33">
                  <c:v>16600.9353436567</c:v>
                </c:pt>
                <c:pt idx="34">
                  <c:v>16479.705196929466</c:v>
                </c:pt>
                <c:pt idx="35">
                  <c:v>16357.275889781797</c:v>
                </c:pt>
                <c:pt idx="36">
                  <c:v>16233.6355605955</c:v>
                </c:pt>
                <c:pt idx="37">
                  <c:v>16108.77223042197</c:v>
                </c:pt>
                <c:pt idx="38">
                  <c:v>15982.673801821604</c:v>
                </c:pt>
                <c:pt idx="39">
                  <c:v>15855.328057691737</c:v>
                </c:pt>
                <c:pt idx="40">
                  <c:v>15726.722660082978</c:v>
                </c:pt>
                <c:pt idx="41">
                  <c:v>15596.845149003848</c:v>
                </c:pt>
                <c:pt idx="42">
                  <c:v>15465.682941213585</c:v>
                </c:pt>
                <c:pt idx="43">
                  <c:v>15333.223329003009</c:v>
                </c:pt>
                <c:pt idx="44">
                  <c:v>15199.453478963334</c:v>
                </c:pt>
                <c:pt idx="45">
                  <c:v>15064.360430742798</c:v>
                </c:pt>
                <c:pt idx="46">
                  <c:v>14927.931095790987</c:v>
                </c:pt>
                <c:pt idx="47">
                  <c:v>14790.152256090752</c:v>
                </c:pt>
                <c:pt idx="48">
                  <c:v>14651.010562877573</c:v>
                </c:pt>
                <c:pt idx="49">
                  <c:v>14510.492535346255</c:v>
                </c:pt>
                <c:pt idx="50">
                  <c:v>14368.584559344841</c:v>
                </c:pt>
                <c:pt idx="51">
                  <c:v>14225.272886055591</c:v>
                </c:pt>
                <c:pt idx="52">
                  <c:v>14080.543630662925</c:v>
                </c:pt>
                <c:pt idx="53">
                  <c:v>13934.382771008191</c:v>
                </c:pt>
                <c:pt idx="54">
                  <c:v>13786.776146231114</c:v>
                </c:pt>
                <c:pt idx="55">
                  <c:v>13637.709455397819</c:v>
                </c:pt>
                <c:pt idx="56">
                  <c:v>13487.168256115277</c:v>
                </c:pt>
                <c:pt idx="57">
                  <c:v>13335.137963132054</c:v>
                </c:pt>
                <c:pt idx="58">
                  <c:v>13181.603846925198</c:v>
                </c:pt>
                <c:pt idx="59">
                  <c:v>13026.551032273177</c:v>
                </c:pt>
                <c:pt idx="60">
                  <c:v>12869.96449681468</c:v>
                </c:pt>
                <c:pt idx="61">
                  <c:v>12711.829069593168</c:v>
                </c:pt>
                <c:pt idx="62">
                  <c:v>12552.12942958703</c:v>
                </c:pt>
                <c:pt idx="63">
                  <c:v>12390.850104225203</c:v>
                </c:pt>
                <c:pt idx="64">
                  <c:v>12227.975467888098</c:v>
                </c:pt>
                <c:pt idx="65">
                  <c:v>12063.489740393712</c:v>
                </c:pt>
                <c:pt idx="66">
                  <c:v>11897.376985468751</c:v>
                </c:pt>
                <c:pt idx="67">
                  <c:v>11729.621109204641</c:v>
                </c:pt>
                <c:pt idx="68">
                  <c:v>11560.205858498266</c:v>
                </c:pt>
                <c:pt idx="69">
                  <c:v>11389.11481947727</c:v>
                </c:pt>
                <c:pt idx="70">
                  <c:v>11216.331415909801</c:v>
                </c:pt>
                <c:pt idx="71">
                  <c:v>11041.838907598505</c:v>
                </c:pt>
                <c:pt idx="72">
                  <c:v>10865.620388758654</c:v>
                </c:pt>
                <c:pt idx="73">
                  <c:v>10687.65878638022</c:v>
                </c:pt>
                <c:pt idx="74">
                  <c:v>10507.936858573739</c:v>
                </c:pt>
                <c:pt idx="75">
                  <c:v>10326.437192899839</c:v>
                </c:pt>
                <c:pt idx="76">
                  <c:v>10143.142204682215</c:v>
                </c:pt>
                <c:pt idx="77">
                  <c:v>9958.0341353039348</c:v>
                </c:pt>
                <c:pt idx="78">
                  <c:v>9771.095050486887</c:v>
                </c:pt>
                <c:pt idx="79">
                  <c:v>9582.3068385542101</c:v>
                </c:pt>
                <c:pt idx="80">
                  <c:v>9391.6512086755356</c:v>
                </c:pt>
                <c:pt idx="81">
                  <c:v>9199.1096890948702</c:v>
                </c:pt>
                <c:pt idx="82">
                  <c:v>9004.6636253409542</c:v>
                </c:pt>
                <c:pt idx="83">
                  <c:v>8808.2941784199156</c:v>
                </c:pt>
                <c:pt idx="84">
                  <c:v>8609.9823229900394</c:v>
                </c:pt>
                <c:pt idx="85">
                  <c:v>8409.7088455184967</c:v>
                </c:pt>
                <c:pt idx="86">
                  <c:v>8207.4543424198291</c:v>
                </c:pt>
                <c:pt idx="87">
                  <c:v>8003.1992181760224</c:v>
                </c:pt>
                <c:pt idx="88">
                  <c:v>7796.9236834379899</c:v>
                </c:pt>
                <c:pt idx="89">
                  <c:v>7588.6077531082683</c:v>
                </c:pt>
                <c:pt idx="90">
                  <c:v>7378.2312444047566</c:v>
                </c:pt>
                <c:pt idx="91">
                  <c:v>7165.7737749052949</c:v>
                </c:pt>
                <c:pt idx="92">
                  <c:v>6951.214760572906</c:v>
                </c:pt>
                <c:pt idx="93">
                  <c:v>6734.5334137615018</c:v>
                </c:pt>
                <c:pt idx="94">
                  <c:v>6515.7087412018618</c:v>
                </c:pt>
                <c:pt idx="95">
                  <c:v>6294.7195419676927</c:v>
                </c:pt>
                <c:pt idx="96">
                  <c:v>6071.5444054215641</c:v>
                </c:pt>
                <c:pt idx="97">
                  <c:v>5846.1617091405333</c:v>
                </c:pt>
                <c:pt idx="98">
                  <c:v>5618.5496168212439</c:v>
                </c:pt>
                <c:pt idx="99">
                  <c:v>5388.6860761643075</c:v>
                </c:pt>
                <c:pt idx="100">
                  <c:v>5156.5488167377553</c:v>
                </c:pt>
                <c:pt idx="101">
                  <c:v>4922.1153478193592</c:v>
                </c:pt>
                <c:pt idx="102">
                  <c:v>4685.3629562176075</c:v>
                </c:pt>
                <c:pt idx="103">
                  <c:v>4446.2687040711271</c:v>
                </c:pt>
                <c:pt idx="104">
                  <c:v>4204.8094266263379</c:v>
                </c:pt>
                <c:pt idx="105">
                  <c:v>3960.9617299931247</c:v>
                </c:pt>
                <c:pt idx="106">
                  <c:v>3714.7019888783125</c:v>
                </c:pt>
                <c:pt idx="107">
                  <c:v>3466.0063442967166</c:v>
                </c:pt>
                <c:pt idx="108">
                  <c:v>3214.850701259556</c:v>
                </c:pt>
                <c:pt idx="109">
                  <c:v>2961.2107264399979</c:v>
                </c:pt>
                <c:pt idx="110">
                  <c:v>2705.0618458156141</c:v>
                </c:pt>
                <c:pt idx="111">
                  <c:v>2446.3792422875149</c:v>
                </c:pt>
                <c:pt idx="112">
                  <c:v>2185.1378532759336</c:v>
                </c:pt>
                <c:pt idx="113">
                  <c:v>1921.3123682920268</c:v>
                </c:pt>
                <c:pt idx="114">
                  <c:v>1654.8772264856575</c:v>
                </c:pt>
                <c:pt idx="115">
                  <c:v>1385.8066141689196</c:v>
                </c:pt>
                <c:pt idx="116">
                  <c:v>1114.0744623151677</c:v>
                </c:pt>
                <c:pt idx="117">
                  <c:v>839.65444403330775</c:v>
                </c:pt>
                <c:pt idx="118">
                  <c:v>562.51997201710424</c:v>
                </c:pt>
                <c:pt idx="119">
                  <c:v>282.64419596925734</c:v>
                </c:pt>
                <c:pt idx="120">
                  <c:v>-1.7053025658242404E-13</c:v>
                </c:pt>
                <c:pt idx="121">
                  <c:v>0</c:v>
                </c:pt>
                <c:pt idx="122">
                  <c:v>0</c:v>
                </c:pt>
                <c:pt idx="123">
                  <c:v>0</c:v>
                </c:pt>
                <c:pt idx="124">
                  <c:v>0</c:v>
                </c:pt>
                <c:pt idx="125">
                  <c:v>0</c:v>
                </c:pt>
                <c:pt idx="126">
                  <c:v>0</c:v>
                </c:pt>
                <c:pt idx="127">
                  <c:v>0</c:v>
                </c:pt>
                <c:pt idx="128">
                  <c:v>0</c:v>
                </c:pt>
                <c:pt idx="129">
                  <c:v>0</c:v>
                </c:pt>
                <c:pt idx="130">
                  <c:v>0</c:v>
                </c:pt>
                <c:pt idx="131">
                  <c:v>0</c:v>
                </c:pt>
                <c:pt idx="132">
                  <c:v>0</c:v>
                </c:pt>
                <c:pt idx="133">
                  <c:v>0</c:v>
                </c:pt>
                <c:pt idx="134">
                  <c:v>0</c:v>
                </c:pt>
                <c:pt idx="135">
                  <c:v>0</c:v>
                </c:pt>
                <c:pt idx="136">
                  <c:v>0</c:v>
                </c:pt>
                <c:pt idx="137">
                  <c:v>0</c:v>
                </c:pt>
                <c:pt idx="138">
                  <c:v>0</c:v>
                </c:pt>
                <c:pt idx="139">
                  <c:v>0</c:v>
                </c:pt>
                <c:pt idx="140">
                  <c:v>0</c:v>
                </c:pt>
                <c:pt idx="141">
                  <c:v>0</c:v>
                </c:pt>
                <c:pt idx="142">
                  <c:v>0</c:v>
                </c:pt>
                <c:pt idx="143">
                  <c:v>0</c:v>
                </c:pt>
                <c:pt idx="144">
                  <c:v>0</c:v>
                </c:pt>
                <c:pt idx="145">
                  <c:v>0</c:v>
                </c:pt>
                <c:pt idx="146">
                  <c:v>0</c:v>
                </c:pt>
                <c:pt idx="147">
                  <c:v>0</c:v>
                </c:pt>
                <c:pt idx="148">
                  <c:v>0</c:v>
                </c:pt>
                <c:pt idx="149">
                  <c:v>0</c:v>
                </c:pt>
                <c:pt idx="150">
                  <c:v>0</c:v>
                </c:pt>
                <c:pt idx="151">
                  <c:v>0</c:v>
                </c:pt>
                <c:pt idx="152">
                  <c:v>0</c:v>
                </c:pt>
                <c:pt idx="153">
                  <c:v>0</c:v>
                </c:pt>
                <c:pt idx="154">
                  <c:v>0</c:v>
                </c:pt>
                <c:pt idx="155">
                  <c:v>0</c:v>
                </c:pt>
                <c:pt idx="156">
                  <c:v>0</c:v>
                </c:pt>
                <c:pt idx="157">
                  <c:v>0</c:v>
                </c:pt>
                <c:pt idx="158">
                  <c:v>0</c:v>
                </c:pt>
                <c:pt idx="159">
                  <c:v>0</c:v>
                </c:pt>
                <c:pt idx="160">
                  <c:v>0</c:v>
                </c:pt>
                <c:pt idx="161">
                  <c:v>0</c:v>
                </c:pt>
                <c:pt idx="162">
                  <c:v>0</c:v>
                </c:pt>
                <c:pt idx="163">
                  <c:v>0</c:v>
                </c:pt>
                <c:pt idx="164">
                  <c:v>0</c:v>
                </c:pt>
                <c:pt idx="165">
                  <c:v>0</c:v>
                </c:pt>
                <c:pt idx="166">
                  <c:v>0</c:v>
                </c:pt>
                <c:pt idx="167">
                  <c:v>0</c:v>
                </c:pt>
                <c:pt idx="168">
                  <c:v>0</c:v>
                </c:pt>
                <c:pt idx="169">
                  <c:v>0</c:v>
                </c:pt>
                <c:pt idx="170">
                  <c:v>0</c:v>
                </c:pt>
                <c:pt idx="171">
                  <c:v>0</c:v>
                </c:pt>
                <c:pt idx="172">
                  <c:v>0</c:v>
                </c:pt>
                <c:pt idx="173">
                  <c:v>0</c:v>
                </c:pt>
                <c:pt idx="174">
                  <c:v>0</c:v>
                </c:pt>
                <c:pt idx="175">
                  <c:v>0</c:v>
                </c:pt>
                <c:pt idx="176">
                  <c:v>0</c:v>
                </c:pt>
                <c:pt idx="177">
                  <c:v>0</c:v>
                </c:pt>
                <c:pt idx="178">
                  <c:v>0</c:v>
                </c:pt>
                <c:pt idx="179">
                  <c:v>0</c:v>
                </c:pt>
                <c:pt idx="180">
                  <c:v>0</c:v>
                </c:pt>
                <c:pt idx="181">
                  <c:v>0</c:v>
                </c:pt>
                <c:pt idx="182">
                  <c:v>0</c:v>
                </c:pt>
                <c:pt idx="183">
                  <c:v>0</c:v>
                </c:pt>
                <c:pt idx="184">
                  <c:v>0</c:v>
                </c:pt>
                <c:pt idx="185">
                  <c:v>0</c:v>
                </c:pt>
                <c:pt idx="186">
                  <c:v>0</c:v>
                </c:pt>
                <c:pt idx="187">
                  <c:v>0</c:v>
                </c:pt>
                <c:pt idx="188">
                  <c:v>0</c:v>
                </c:pt>
                <c:pt idx="189">
                  <c:v>0</c:v>
                </c:pt>
                <c:pt idx="190">
                  <c:v>0</c:v>
                </c:pt>
                <c:pt idx="191">
                  <c:v>0</c:v>
                </c:pt>
                <c:pt idx="192">
                  <c:v>0</c:v>
                </c:pt>
                <c:pt idx="193">
                  <c:v>0</c:v>
                </c:pt>
                <c:pt idx="194">
                  <c:v>0</c:v>
                </c:pt>
                <c:pt idx="195">
                  <c:v>0</c:v>
                </c:pt>
                <c:pt idx="196">
                  <c:v>0</c:v>
                </c:pt>
                <c:pt idx="197">
                  <c:v>0</c:v>
                </c:pt>
                <c:pt idx="198">
                  <c:v>0</c:v>
                </c:pt>
                <c:pt idx="199">
                  <c:v>0</c:v>
                </c:pt>
                <c:pt idx="200">
                  <c:v>0</c:v>
                </c:pt>
                <c:pt idx="201">
                  <c:v>0</c:v>
                </c:pt>
                <c:pt idx="202">
                  <c:v>0</c:v>
                </c:pt>
                <c:pt idx="203">
                  <c:v>0</c:v>
                </c:pt>
                <c:pt idx="204">
                  <c:v>0</c:v>
                </c:pt>
                <c:pt idx="205">
                  <c:v>0</c:v>
                </c:pt>
                <c:pt idx="206">
                  <c:v>0</c:v>
                </c:pt>
                <c:pt idx="207">
                  <c:v>0</c:v>
                </c:pt>
                <c:pt idx="208">
                  <c:v>0</c:v>
                </c:pt>
                <c:pt idx="209">
                  <c:v>0</c:v>
                </c:pt>
                <c:pt idx="210">
                  <c:v>0</c:v>
                </c:pt>
                <c:pt idx="211">
                  <c:v>0</c:v>
                </c:pt>
                <c:pt idx="212">
                  <c:v>0</c:v>
                </c:pt>
                <c:pt idx="213">
                  <c:v>0</c:v>
                </c:pt>
                <c:pt idx="214">
                  <c:v>0</c:v>
                </c:pt>
                <c:pt idx="215">
                  <c:v>0</c:v>
                </c:pt>
                <c:pt idx="216">
                  <c:v>0</c:v>
                </c:pt>
                <c:pt idx="217">
                  <c:v>0</c:v>
                </c:pt>
                <c:pt idx="218">
                  <c:v>0</c:v>
                </c:pt>
                <c:pt idx="219">
                  <c:v>0</c:v>
                </c:pt>
                <c:pt idx="220">
                  <c:v>0</c:v>
                </c:pt>
                <c:pt idx="221">
                  <c:v>0</c:v>
                </c:pt>
                <c:pt idx="222">
                  <c:v>0</c:v>
                </c:pt>
                <c:pt idx="223">
                  <c:v>0</c:v>
                </c:pt>
                <c:pt idx="224">
                  <c:v>0</c:v>
                </c:pt>
                <c:pt idx="225">
                  <c:v>0</c:v>
                </c:pt>
                <c:pt idx="226">
                  <c:v>0</c:v>
                </c:pt>
                <c:pt idx="227">
                  <c:v>0</c:v>
                </c:pt>
                <c:pt idx="228">
                  <c:v>0</c:v>
                </c:pt>
                <c:pt idx="229">
                  <c:v>0</c:v>
                </c:pt>
                <c:pt idx="230">
                  <c:v>0</c:v>
                </c:pt>
                <c:pt idx="231">
                  <c:v>0</c:v>
                </c:pt>
                <c:pt idx="232">
                  <c:v>0</c:v>
                </c:pt>
                <c:pt idx="233">
                  <c:v>0</c:v>
                </c:pt>
                <c:pt idx="234">
                  <c:v>0</c:v>
                </c:pt>
                <c:pt idx="235">
                  <c:v>0</c:v>
                </c:pt>
                <c:pt idx="236">
                  <c:v>0</c:v>
                </c:pt>
                <c:pt idx="237">
                  <c:v>0</c:v>
                </c:pt>
                <c:pt idx="238">
                  <c:v>0</c:v>
                </c:pt>
                <c:pt idx="239">
                  <c:v>0</c:v>
                </c:pt>
                <c:pt idx="240">
                  <c:v>0</c:v>
                </c:pt>
                <c:pt idx="241">
                  <c:v>0</c:v>
                </c:pt>
                <c:pt idx="242">
                  <c:v>0</c:v>
                </c:pt>
                <c:pt idx="243">
                  <c:v>0</c:v>
                </c:pt>
                <c:pt idx="244">
                  <c:v>0</c:v>
                </c:pt>
                <c:pt idx="245">
                  <c:v>0</c:v>
                </c:pt>
                <c:pt idx="246">
                  <c:v>0</c:v>
                </c:pt>
                <c:pt idx="247">
                  <c:v>0</c:v>
                </c:pt>
                <c:pt idx="248">
                  <c:v>0</c:v>
                </c:pt>
                <c:pt idx="249">
                  <c:v>0</c:v>
                </c:pt>
                <c:pt idx="250">
                  <c:v>0</c:v>
                </c:pt>
                <c:pt idx="251">
                  <c:v>0</c:v>
                </c:pt>
                <c:pt idx="252">
                  <c:v>0</c:v>
                </c:pt>
                <c:pt idx="253">
                  <c:v>0</c:v>
                </c:pt>
                <c:pt idx="254">
                  <c:v>0</c:v>
                </c:pt>
                <c:pt idx="255">
                  <c:v>0</c:v>
                </c:pt>
                <c:pt idx="256">
                  <c:v>0</c:v>
                </c:pt>
                <c:pt idx="257">
                  <c:v>0</c:v>
                </c:pt>
                <c:pt idx="258">
                  <c:v>0</c:v>
                </c:pt>
                <c:pt idx="259">
                  <c:v>0</c:v>
                </c:pt>
                <c:pt idx="260">
                  <c:v>0</c:v>
                </c:pt>
                <c:pt idx="261">
                  <c:v>0</c:v>
                </c:pt>
                <c:pt idx="262">
                  <c:v>0</c:v>
                </c:pt>
                <c:pt idx="263">
                  <c:v>0</c:v>
                </c:pt>
                <c:pt idx="264">
                  <c:v>0</c:v>
                </c:pt>
                <c:pt idx="265">
                  <c:v>0</c:v>
                </c:pt>
                <c:pt idx="266">
                  <c:v>0</c:v>
                </c:pt>
                <c:pt idx="267">
                  <c:v>0</c:v>
                </c:pt>
                <c:pt idx="268">
                  <c:v>0</c:v>
                </c:pt>
                <c:pt idx="269">
                  <c:v>0</c:v>
                </c:pt>
                <c:pt idx="270">
                  <c:v>0</c:v>
                </c:pt>
                <c:pt idx="271">
                  <c:v>0</c:v>
                </c:pt>
                <c:pt idx="272">
                  <c:v>0</c:v>
                </c:pt>
                <c:pt idx="273">
                  <c:v>0</c:v>
                </c:pt>
                <c:pt idx="274">
                  <c:v>0</c:v>
                </c:pt>
                <c:pt idx="275">
                  <c:v>0</c:v>
                </c:pt>
                <c:pt idx="276">
                  <c:v>0</c:v>
                </c:pt>
                <c:pt idx="277">
                  <c:v>0</c:v>
                </c:pt>
                <c:pt idx="278">
                  <c:v>0</c:v>
                </c:pt>
                <c:pt idx="279">
                  <c:v>0</c:v>
                </c:pt>
                <c:pt idx="280">
                  <c:v>0</c:v>
                </c:pt>
                <c:pt idx="281">
                  <c:v>0</c:v>
                </c:pt>
                <c:pt idx="282">
                  <c:v>0</c:v>
                </c:pt>
                <c:pt idx="283">
                  <c:v>0</c:v>
                </c:pt>
                <c:pt idx="284">
                  <c:v>0</c:v>
                </c:pt>
                <c:pt idx="285">
                  <c:v>0</c:v>
                </c:pt>
                <c:pt idx="286">
                  <c:v>0</c:v>
                </c:pt>
                <c:pt idx="287">
                  <c:v>0</c:v>
                </c:pt>
                <c:pt idx="288">
                  <c:v>0</c:v>
                </c:pt>
                <c:pt idx="289">
                  <c:v>0</c:v>
                </c:pt>
                <c:pt idx="290">
                  <c:v>0</c:v>
                </c:pt>
                <c:pt idx="291">
                  <c:v>0</c:v>
                </c:pt>
                <c:pt idx="292">
                  <c:v>0</c:v>
                </c:pt>
                <c:pt idx="293">
                  <c:v>0</c:v>
                </c:pt>
                <c:pt idx="294">
                  <c:v>0</c:v>
                </c:pt>
                <c:pt idx="295">
                  <c:v>0</c:v>
                </c:pt>
                <c:pt idx="296">
                  <c:v>0</c:v>
                </c:pt>
                <c:pt idx="297">
                  <c:v>0</c:v>
                </c:pt>
                <c:pt idx="298">
                  <c:v>0</c:v>
                </c:pt>
                <c:pt idx="299">
                  <c:v>0</c:v>
                </c:pt>
                <c:pt idx="300">
                  <c:v>0</c:v>
                </c:pt>
                <c:pt idx="301">
                  <c:v>0</c:v>
                </c:pt>
                <c:pt idx="302">
                  <c:v>0</c:v>
                </c:pt>
                <c:pt idx="303">
                  <c:v>0</c:v>
                </c:pt>
                <c:pt idx="304">
                  <c:v>0</c:v>
                </c:pt>
                <c:pt idx="305">
                  <c:v>0</c:v>
                </c:pt>
                <c:pt idx="306">
                  <c:v>0</c:v>
                </c:pt>
                <c:pt idx="307">
                  <c:v>0</c:v>
                </c:pt>
                <c:pt idx="308">
                  <c:v>0</c:v>
                </c:pt>
                <c:pt idx="309">
                  <c:v>0</c:v>
                </c:pt>
                <c:pt idx="310">
                  <c:v>0</c:v>
                </c:pt>
                <c:pt idx="311">
                  <c:v>0</c:v>
                </c:pt>
                <c:pt idx="312">
                  <c:v>0</c:v>
                </c:pt>
                <c:pt idx="313">
                  <c:v>0</c:v>
                </c:pt>
                <c:pt idx="314">
                  <c:v>0</c:v>
                </c:pt>
                <c:pt idx="315">
                  <c:v>0</c:v>
                </c:pt>
                <c:pt idx="316">
                  <c:v>0</c:v>
                </c:pt>
                <c:pt idx="317">
                  <c:v>0</c:v>
                </c:pt>
                <c:pt idx="318">
                  <c:v>0</c:v>
                </c:pt>
                <c:pt idx="319">
                  <c:v>0</c:v>
                </c:pt>
                <c:pt idx="320">
                  <c:v>0</c:v>
                </c:pt>
                <c:pt idx="321">
                  <c:v>0</c:v>
                </c:pt>
                <c:pt idx="322">
                  <c:v>0</c:v>
                </c:pt>
                <c:pt idx="323">
                  <c:v>0</c:v>
                </c:pt>
                <c:pt idx="324">
                  <c:v>0</c:v>
                </c:pt>
                <c:pt idx="325">
                  <c:v>0</c:v>
                </c:pt>
                <c:pt idx="326">
                  <c:v>0</c:v>
                </c:pt>
                <c:pt idx="327">
                  <c:v>0</c:v>
                </c:pt>
                <c:pt idx="328">
                  <c:v>0</c:v>
                </c:pt>
                <c:pt idx="329">
                  <c:v>0</c:v>
                </c:pt>
                <c:pt idx="330">
                  <c:v>0</c:v>
                </c:pt>
                <c:pt idx="331">
                  <c:v>0</c:v>
                </c:pt>
                <c:pt idx="332">
                  <c:v>0</c:v>
                </c:pt>
                <c:pt idx="333">
                  <c:v>0</c:v>
                </c:pt>
                <c:pt idx="334">
                  <c:v>0</c:v>
                </c:pt>
                <c:pt idx="335">
                  <c:v>0</c:v>
                </c:pt>
                <c:pt idx="336">
                  <c:v>0</c:v>
                </c:pt>
                <c:pt idx="337">
                  <c:v>0</c:v>
                </c:pt>
                <c:pt idx="338">
                  <c:v>0</c:v>
                </c:pt>
                <c:pt idx="339">
                  <c:v>0</c:v>
                </c:pt>
                <c:pt idx="340">
                  <c:v>0</c:v>
                </c:pt>
                <c:pt idx="341">
                  <c:v>0</c:v>
                </c:pt>
                <c:pt idx="342">
                  <c:v>0</c:v>
                </c:pt>
                <c:pt idx="343">
                  <c:v>0</c:v>
                </c:pt>
                <c:pt idx="344">
                  <c:v>0</c:v>
                </c:pt>
                <c:pt idx="345">
                  <c:v>0</c:v>
                </c:pt>
                <c:pt idx="346">
                  <c:v>0</c:v>
                </c:pt>
                <c:pt idx="347">
                  <c:v>0</c:v>
                </c:pt>
                <c:pt idx="348">
                  <c:v>0</c:v>
                </c:pt>
                <c:pt idx="349">
                  <c:v>0</c:v>
                </c:pt>
                <c:pt idx="350">
                  <c:v>0</c:v>
                </c:pt>
                <c:pt idx="351">
                  <c:v>0</c:v>
                </c:pt>
                <c:pt idx="352">
                  <c:v>0</c:v>
                </c:pt>
                <c:pt idx="353">
                  <c:v>0</c:v>
                </c:pt>
                <c:pt idx="354">
                  <c:v>0</c:v>
                </c:pt>
                <c:pt idx="355">
                  <c:v>0</c:v>
                </c:pt>
                <c:pt idx="356">
                  <c:v>0</c:v>
                </c:pt>
                <c:pt idx="357">
                  <c:v>0</c:v>
                </c:pt>
                <c:pt idx="358">
                  <c:v>0</c:v>
                </c:pt>
                <c:pt idx="359">
                  <c:v>0</c:v>
                </c:pt>
                <c:pt idx="360">
                  <c:v>0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1-4108-4ED7-82D4-EF50645FF6A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39634048"/>
        <c:axId val="39635584"/>
      </c:areaChart>
      <c:catAx>
        <c:axId val="3963404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35584"/>
        <c:crosses val="autoZero"/>
        <c:auto val="1"/>
        <c:lblAlgn val="ctr"/>
        <c:lblOffset val="100"/>
        <c:noMultiLvlLbl val="0"/>
      </c:catAx>
      <c:valAx>
        <c:axId val="3963558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&quot;$&quot;#,##0_);\(&quot;$&quot;#,##0\)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963404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zero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7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609599</xdr:colOff>
      <xdr:row>1</xdr:row>
      <xdr:rowOff>142875</xdr:rowOff>
    </xdr:from>
    <xdr:to>
      <xdr:col>12</xdr:col>
      <xdr:colOff>9524</xdr:colOff>
      <xdr:row>23</xdr:row>
      <xdr:rowOff>123825</xdr:rowOff>
    </xdr:to>
    <xdr:graphicFrame macro="">
      <xdr:nvGraphicFramePr>
        <xdr:cNvPr id="2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54"/>
  <sheetViews>
    <sheetView tabSelected="1" topLeftCell="B1" zoomScale="150" zoomScaleNormal="150" workbookViewId="0">
      <selection activeCell="H6" sqref="H6:I6"/>
    </sheetView>
  </sheetViews>
  <sheetFormatPr defaultRowHeight="15" x14ac:dyDescent="0.25"/>
  <cols>
    <col min="1" max="1" width="12.28515625" customWidth="1"/>
    <col min="2" max="2" width="17.140625" customWidth="1"/>
    <col min="3" max="4" width="17.85546875" customWidth="1"/>
    <col min="5" max="5" width="6.42578125" customWidth="1"/>
    <col min="17" max="18" width="9.140625" style="36"/>
  </cols>
  <sheetData>
    <row r="1" spans="1:16" thickBot="1" x14ac:dyDescent="0.35">
      <c r="A1" s="36"/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  <c r="N1" s="36"/>
      <c r="O1" s="36"/>
      <c r="P1" s="36"/>
    </row>
    <row r="2" spans="1:16" ht="7.5" customHeight="1" thickTop="1" x14ac:dyDescent="0.25">
      <c r="A2" s="36"/>
      <c r="B2" s="73" t="s">
        <v>0</v>
      </c>
      <c r="C2" s="74"/>
      <c r="D2" s="75"/>
      <c r="E2" s="37"/>
      <c r="F2" s="79" t="s">
        <v>17</v>
      </c>
      <c r="G2" s="80"/>
      <c r="H2" s="80"/>
      <c r="I2" s="81"/>
      <c r="J2" s="36"/>
      <c r="K2" s="36"/>
      <c r="L2" s="36"/>
      <c r="M2" s="36"/>
      <c r="N2" s="36"/>
      <c r="O2" s="36"/>
      <c r="P2" s="36"/>
    </row>
    <row r="3" spans="1:16" ht="15.75" thickBot="1" x14ac:dyDescent="0.3">
      <c r="A3" s="36"/>
      <c r="B3" s="76"/>
      <c r="C3" s="77"/>
      <c r="D3" s="78"/>
      <c r="E3" s="37"/>
      <c r="F3" s="82"/>
      <c r="G3" s="83"/>
      <c r="H3" s="83"/>
      <c r="I3" s="84"/>
      <c r="J3" s="36"/>
      <c r="K3" s="36"/>
      <c r="L3" s="36"/>
      <c r="M3" s="36"/>
      <c r="N3" s="36"/>
      <c r="O3" s="36"/>
      <c r="P3" s="36"/>
    </row>
    <row r="4" spans="1:16" ht="6" customHeight="1" thickBot="1" x14ac:dyDescent="0.35">
      <c r="A4" s="36"/>
      <c r="B4" s="13"/>
      <c r="C4" s="9"/>
      <c r="D4" s="14"/>
      <c r="E4" s="37"/>
      <c r="F4" s="17"/>
      <c r="G4" s="8"/>
      <c r="H4" s="8"/>
      <c r="I4" s="18"/>
      <c r="J4" s="36"/>
      <c r="K4" s="36"/>
      <c r="L4" s="36"/>
      <c r="M4" s="36"/>
      <c r="N4" s="36"/>
      <c r="O4" s="36"/>
      <c r="P4" s="36"/>
    </row>
    <row r="5" spans="1:16" thickBot="1" x14ac:dyDescent="0.35">
      <c r="A5" s="36"/>
      <c r="B5" s="15"/>
      <c r="C5" s="6" t="s">
        <v>11</v>
      </c>
      <c r="D5" s="16" t="s">
        <v>12</v>
      </c>
      <c r="E5" s="37"/>
      <c r="F5" s="99" t="s">
        <v>50</v>
      </c>
      <c r="G5" s="100"/>
      <c r="H5" s="91">
        <f>-PV(H7/12,H6,H8)</f>
        <v>27750.000423208166</v>
      </c>
      <c r="I5" s="92"/>
      <c r="J5" s="36"/>
      <c r="K5" s="36"/>
      <c r="L5" s="36"/>
      <c r="M5" s="36"/>
      <c r="N5" s="36"/>
      <c r="O5" s="36"/>
      <c r="P5" s="36"/>
    </row>
    <row r="6" spans="1:16" thickBot="1" x14ac:dyDescent="0.35">
      <c r="A6" s="36"/>
      <c r="B6" s="71" t="s">
        <v>1</v>
      </c>
      <c r="C6" s="70">
        <v>40000</v>
      </c>
      <c r="D6" s="38">
        <f>C6</f>
        <v>40000</v>
      </c>
      <c r="E6" s="37"/>
      <c r="F6" s="108" t="s">
        <v>18</v>
      </c>
      <c r="G6" s="109"/>
      <c r="H6" s="93">
        <v>360</v>
      </c>
      <c r="I6" s="94"/>
      <c r="J6" s="36"/>
      <c r="K6" s="36"/>
      <c r="L6" s="36"/>
      <c r="M6" s="36"/>
      <c r="N6" s="36"/>
      <c r="O6" s="36"/>
      <c r="P6" s="36"/>
    </row>
    <row r="7" spans="1:16" thickBot="1" x14ac:dyDescent="0.35">
      <c r="A7" s="36"/>
      <c r="B7" s="71" t="s">
        <v>2</v>
      </c>
      <c r="C7" s="65">
        <v>0</v>
      </c>
      <c r="D7" s="39">
        <f>C7</f>
        <v>0</v>
      </c>
      <c r="E7" s="37"/>
      <c r="F7" s="108" t="s">
        <v>49</v>
      </c>
      <c r="G7" s="109"/>
      <c r="H7" s="95">
        <v>0.12</v>
      </c>
      <c r="I7" s="96"/>
      <c r="J7" s="36"/>
      <c r="K7" s="36"/>
      <c r="L7" s="36"/>
      <c r="M7" s="36"/>
      <c r="N7" s="36"/>
      <c r="O7" s="36"/>
      <c r="P7" s="36"/>
    </row>
    <row r="8" spans="1:16" thickBot="1" x14ac:dyDescent="0.35">
      <c r="A8" s="36"/>
      <c r="B8" s="71" t="s">
        <v>3</v>
      </c>
      <c r="C8" s="65">
        <v>33214</v>
      </c>
      <c r="D8" s="39">
        <f>C8</f>
        <v>33214</v>
      </c>
      <c r="E8" s="37"/>
      <c r="F8" s="106" t="s">
        <v>19</v>
      </c>
      <c r="G8" s="107"/>
      <c r="H8" s="97">
        <f>C11</f>
        <v>285.44</v>
      </c>
      <c r="I8" s="98"/>
      <c r="J8" s="36"/>
      <c r="K8" s="36"/>
      <c r="L8" s="36"/>
      <c r="M8" s="36"/>
      <c r="N8" s="36"/>
      <c r="O8" s="36"/>
      <c r="P8" s="36"/>
    </row>
    <row r="9" spans="1:16" thickBot="1" x14ac:dyDescent="0.35">
      <c r="A9" s="36"/>
      <c r="B9" s="71" t="s">
        <v>4</v>
      </c>
      <c r="C9" s="66">
        <v>0.08</v>
      </c>
      <c r="D9" s="56">
        <f>C9</f>
        <v>0.08</v>
      </c>
      <c r="E9" s="37"/>
      <c r="F9" s="37"/>
      <c r="G9" s="37"/>
      <c r="H9" s="37"/>
      <c r="I9" s="37"/>
      <c r="J9" s="36"/>
      <c r="K9" s="36"/>
      <c r="L9" s="36"/>
      <c r="M9" s="36"/>
      <c r="N9" s="36"/>
      <c r="O9" s="36"/>
      <c r="P9" s="36"/>
    </row>
    <row r="10" spans="1:16" ht="16.5" thickTop="1" thickBot="1" x14ac:dyDescent="0.3">
      <c r="A10" s="36"/>
      <c r="B10" s="71" t="s">
        <v>5</v>
      </c>
      <c r="C10" s="67">
        <v>241</v>
      </c>
      <c r="D10" s="40">
        <f>C10</f>
        <v>241</v>
      </c>
      <c r="E10" s="37"/>
      <c r="F10" s="85" t="s">
        <v>20</v>
      </c>
      <c r="G10" s="86"/>
      <c r="H10" s="86"/>
      <c r="I10" s="87"/>
      <c r="J10" s="36"/>
      <c r="K10" s="36"/>
      <c r="L10" s="36"/>
      <c r="M10" s="36"/>
      <c r="N10" s="36"/>
      <c r="O10" s="36"/>
      <c r="P10" s="36"/>
    </row>
    <row r="11" spans="1:16" ht="8.25" customHeight="1" thickBot="1" x14ac:dyDescent="0.3">
      <c r="A11" s="36"/>
      <c r="B11" s="110" t="s">
        <v>6</v>
      </c>
      <c r="C11" s="111">
        <v>285.44</v>
      </c>
      <c r="D11" s="112">
        <f>D44</f>
        <v>277.34746058822958</v>
      </c>
      <c r="E11" s="37"/>
      <c r="F11" s="88"/>
      <c r="G11" s="89"/>
      <c r="H11" s="89"/>
      <c r="I11" s="90"/>
      <c r="J11" s="36"/>
      <c r="K11" s="36"/>
      <c r="L11" s="36"/>
      <c r="M11" s="36"/>
      <c r="N11" s="36"/>
      <c r="O11" s="36"/>
      <c r="P11" s="36"/>
    </row>
    <row r="12" spans="1:16" ht="6" customHeight="1" thickBot="1" x14ac:dyDescent="0.3">
      <c r="A12" s="36"/>
      <c r="B12" s="110"/>
      <c r="C12" s="111"/>
      <c r="D12" s="113"/>
      <c r="E12" s="37"/>
      <c r="F12" s="17"/>
      <c r="G12" s="8"/>
      <c r="H12" s="8"/>
      <c r="I12" s="18"/>
      <c r="J12" s="36"/>
      <c r="K12" s="36"/>
      <c r="L12" s="36"/>
      <c r="M12" s="36"/>
      <c r="N12" s="36"/>
      <c r="O12" s="36"/>
      <c r="P12" s="36"/>
    </row>
    <row r="13" spans="1:16" thickBot="1" x14ac:dyDescent="0.35">
      <c r="A13" s="36"/>
      <c r="B13" s="71" t="s">
        <v>7</v>
      </c>
      <c r="C13" s="67">
        <v>16</v>
      </c>
      <c r="D13" s="40">
        <f>C13</f>
        <v>16</v>
      </c>
      <c r="E13" s="37"/>
      <c r="F13" s="99" t="s">
        <v>24</v>
      </c>
      <c r="G13" s="100"/>
      <c r="H13" s="101">
        <v>20000</v>
      </c>
      <c r="I13" s="102"/>
      <c r="J13" s="36"/>
      <c r="K13" s="36"/>
      <c r="L13" s="36"/>
      <c r="M13" s="36"/>
      <c r="N13" s="36"/>
      <c r="O13" s="36"/>
      <c r="P13" s="36"/>
    </row>
    <row r="14" spans="1:16" thickBot="1" x14ac:dyDescent="0.35">
      <c r="A14" s="36"/>
      <c r="B14" s="71" t="s">
        <v>8</v>
      </c>
      <c r="C14" s="67">
        <v>225</v>
      </c>
      <c r="D14" s="40">
        <f>C10-C13</f>
        <v>225</v>
      </c>
      <c r="E14" s="37"/>
      <c r="F14" s="108" t="s">
        <v>23</v>
      </c>
      <c r="G14" s="109"/>
      <c r="H14" s="114">
        <v>120</v>
      </c>
      <c r="I14" s="115"/>
      <c r="J14" s="36"/>
      <c r="K14" s="36"/>
      <c r="L14" s="36"/>
      <c r="M14" s="36"/>
      <c r="N14" s="36"/>
      <c r="O14" s="36"/>
      <c r="P14" s="36"/>
    </row>
    <row r="15" spans="1:16" thickBot="1" x14ac:dyDescent="0.35">
      <c r="A15" s="36"/>
      <c r="B15" s="71" t="s">
        <v>9</v>
      </c>
      <c r="C15" s="68">
        <v>33214.33</v>
      </c>
      <c r="D15" s="41">
        <f>C45</f>
        <v>33214.784041415478</v>
      </c>
      <c r="E15" s="37"/>
      <c r="F15" s="108" t="s">
        <v>21</v>
      </c>
      <c r="G15" s="109"/>
      <c r="H15" s="116">
        <f>RATE(H14,H16,-H13)*12</f>
        <v>0.11869922980132537</v>
      </c>
      <c r="I15" s="117"/>
      <c r="J15" s="36"/>
      <c r="K15" s="36"/>
      <c r="L15" s="36"/>
      <c r="M15" s="36"/>
      <c r="N15" s="36"/>
      <c r="O15" s="36"/>
      <c r="P15" s="36"/>
    </row>
    <row r="16" spans="1:16" ht="15.75" thickBot="1" x14ac:dyDescent="0.3">
      <c r="A16" s="36"/>
      <c r="B16" s="72" t="s">
        <v>10</v>
      </c>
      <c r="C16" s="69">
        <v>0</v>
      </c>
      <c r="D16" s="42">
        <f>B46</f>
        <v>-4806.5412733503035</v>
      </c>
      <c r="E16" s="37"/>
      <c r="F16" s="106" t="s">
        <v>22</v>
      </c>
      <c r="G16" s="107"/>
      <c r="H16" s="97">
        <f>C11</f>
        <v>285.44</v>
      </c>
      <c r="I16" s="98"/>
      <c r="J16" s="36"/>
      <c r="K16" s="36"/>
      <c r="L16" s="36"/>
      <c r="M16" s="36"/>
      <c r="N16" s="36"/>
      <c r="O16" s="36"/>
      <c r="P16" s="36"/>
    </row>
    <row r="17" spans="1:16" ht="16.5" thickTop="1" thickBot="1" x14ac:dyDescent="0.3">
      <c r="A17" s="36"/>
      <c r="B17" s="37"/>
      <c r="C17" s="37"/>
      <c r="D17" s="37"/>
      <c r="E17" s="37"/>
      <c r="F17" s="37"/>
      <c r="G17" s="37"/>
      <c r="H17" s="37"/>
      <c r="I17" s="37"/>
      <c r="J17" s="36"/>
      <c r="K17" s="36"/>
      <c r="L17" s="36"/>
      <c r="M17" s="36"/>
      <c r="N17" s="36"/>
      <c r="O17" s="36"/>
      <c r="P17" s="36"/>
    </row>
    <row r="18" spans="1:16" ht="15.75" thickBot="1" x14ac:dyDescent="0.3">
      <c r="A18" s="36"/>
      <c r="B18" s="4" t="s">
        <v>13</v>
      </c>
      <c r="C18" s="5" t="s">
        <v>14</v>
      </c>
      <c r="D18" s="3" t="s">
        <v>15</v>
      </c>
      <c r="E18" s="37"/>
      <c r="F18" s="37"/>
      <c r="G18" s="37"/>
      <c r="H18" s="37"/>
      <c r="I18" s="37"/>
      <c r="J18" s="36"/>
      <c r="K18" s="36"/>
      <c r="L18" s="36"/>
      <c r="M18" s="36"/>
      <c r="N18" s="36"/>
      <c r="O18" s="36"/>
      <c r="P18" s="36"/>
    </row>
    <row r="19" spans="1:16" ht="15.75" thickBot="1" x14ac:dyDescent="0.3">
      <c r="A19" s="36"/>
      <c r="B19" s="12">
        <f>C7-C8</f>
        <v>-33214</v>
      </c>
      <c r="C19" s="10" t="e">
        <f>B19/C7</f>
        <v>#DIV/0!</v>
      </c>
      <c r="D19" s="11">
        <f>C15/C6</f>
        <v>0.83035825000000008</v>
      </c>
      <c r="E19" s="37"/>
      <c r="F19" s="37"/>
      <c r="G19" s="37"/>
      <c r="H19" s="37"/>
      <c r="I19" s="37"/>
      <c r="J19" s="36"/>
      <c r="K19" s="36"/>
      <c r="L19" s="36"/>
      <c r="M19" s="36"/>
      <c r="N19" s="36"/>
      <c r="O19" s="36"/>
      <c r="P19" s="36"/>
    </row>
    <row r="20" spans="1:16" x14ac:dyDescent="0.25">
      <c r="A20" s="36"/>
      <c r="B20" s="37"/>
      <c r="C20" s="37"/>
      <c r="D20" s="37"/>
      <c r="E20" s="37"/>
      <c r="F20" s="37"/>
      <c r="G20" s="37"/>
      <c r="H20" s="37"/>
      <c r="I20" s="37"/>
      <c r="J20" s="36"/>
      <c r="K20" s="36"/>
      <c r="L20" s="36"/>
      <c r="M20" s="36"/>
      <c r="N20" s="36"/>
      <c r="O20" s="36"/>
      <c r="P20" s="36"/>
    </row>
    <row r="21" spans="1:16" x14ac:dyDescent="0.25">
      <c r="A21" s="36"/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</row>
    <row r="22" spans="1:16" x14ac:dyDescent="0.25">
      <c r="A22" s="36"/>
      <c r="B22" s="36"/>
      <c r="C22" s="36"/>
      <c r="D22" s="36"/>
      <c r="E22" s="36"/>
      <c r="F22" s="36"/>
      <c r="G22" s="36"/>
      <c r="H22" s="36"/>
      <c r="I22" s="36"/>
      <c r="J22" s="36"/>
      <c r="K22" s="36"/>
      <c r="L22" s="36"/>
      <c r="M22" s="36"/>
      <c r="N22" s="36"/>
      <c r="O22" s="36"/>
      <c r="P22" s="36"/>
    </row>
    <row r="23" spans="1:16" x14ac:dyDescent="0.25">
      <c r="A23" s="36"/>
      <c r="B23" s="36"/>
      <c r="C23" s="36"/>
      <c r="D23" s="36"/>
      <c r="E23" s="36"/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</row>
    <row r="24" spans="1:16" x14ac:dyDescent="0.25">
      <c r="A24" s="36"/>
      <c r="B24" s="36"/>
      <c r="C24" s="36"/>
      <c r="D24" s="36"/>
      <c r="E24" s="36"/>
      <c r="F24" s="36"/>
      <c r="G24" s="36"/>
      <c r="H24" s="36"/>
      <c r="I24" s="36"/>
      <c r="J24" s="36"/>
      <c r="K24" s="36"/>
      <c r="L24" s="36"/>
      <c r="M24" s="36"/>
      <c r="N24" s="36"/>
      <c r="O24" s="36"/>
      <c r="P24" s="36"/>
    </row>
    <row r="25" spans="1:16" x14ac:dyDescent="0.25">
      <c r="A25" s="36"/>
      <c r="B25" s="36"/>
      <c r="C25" s="36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</row>
    <row r="26" spans="1:16" x14ac:dyDescent="0.25">
      <c r="A26" s="36"/>
      <c r="B26" s="36"/>
      <c r="C26" s="36"/>
      <c r="D26" s="36"/>
      <c r="E26" s="36"/>
      <c r="F26" s="36"/>
      <c r="G26" s="36"/>
      <c r="H26" s="36"/>
      <c r="I26" s="36"/>
      <c r="J26" s="36"/>
      <c r="K26" s="36"/>
      <c r="L26" s="36"/>
      <c r="M26" s="36"/>
      <c r="N26" s="36"/>
      <c r="O26" s="36"/>
      <c r="P26" s="36"/>
    </row>
    <row r="27" spans="1:16" x14ac:dyDescent="0.25">
      <c r="A27" s="36"/>
      <c r="B27" s="36"/>
      <c r="C27" s="36"/>
      <c r="D27" s="36"/>
      <c r="E27" s="36"/>
      <c r="F27" s="36"/>
      <c r="G27" s="36"/>
      <c r="H27" s="36"/>
      <c r="I27" s="36"/>
      <c r="J27" s="36"/>
      <c r="K27" s="36"/>
      <c r="L27" s="36"/>
      <c r="M27" s="36"/>
      <c r="N27" s="36"/>
      <c r="O27" s="36"/>
      <c r="P27" s="36"/>
    </row>
    <row r="28" spans="1:16" x14ac:dyDescent="0.25">
      <c r="A28" s="36"/>
      <c r="B28" s="36"/>
      <c r="C28" s="36"/>
      <c r="D28" s="36"/>
      <c r="E28" s="36"/>
      <c r="F28" s="36"/>
      <c r="G28" s="36"/>
      <c r="H28" s="36"/>
      <c r="I28" s="36"/>
      <c r="J28" s="36"/>
      <c r="K28" s="36"/>
      <c r="L28" s="36"/>
      <c r="M28" s="36"/>
      <c r="N28" s="36"/>
      <c r="O28" s="36"/>
      <c r="P28" s="36"/>
    </row>
    <row r="29" spans="1:16" x14ac:dyDescent="0.25">
      <c r="A29" s="36"/>
      <c r="B29" s="36"/>
      <c r="C29" s="36"/>
      <c r="D29" s="36"/>
      <c r="E29" s="36"/>
      <c r="F29" s="36"/>
      <c r="G29" s="36"/>
      <c r="H29" s="36"/>
      <c r="I29" s="36"/>
      <c r="J29" s="36"/>
      <c r="K29" s="36"/>
      <c r="L29" s="36"/>
      <c r="M29" s="36"/>
      <c r="N29" s="36"/>
      <c r="O29" s="36"/>
      <c r="P29" s="36"/>
    </row>
    <row r="30" spans="1:16" x14ac:dyDescent="0.25">
      <c r="A30" s="36"/>
      <c r="B30" s="36"/>
      <c r="C30" s="36"/>
      <c r="D30" s="36"/>
      <c r="E30" s="36"/>
      <c r="F30" s="36"/>
      <c r="G30" s="36"/>
      <c r="H30" s="36"/>
      <c r="I30" s="36"/>
      <c r="J30" s="36"/>
      <c r="K30" s="36"/>
      <c r="L30" s="36"/>
      <c r="M30" s="36"/>
      <c r="N30" s="36"/>
      <c r="O30" s="36"/>
      <c r="P30" s="36"/>
    </row>
    <row r="31" spans="1:16" x14ac:dyDescent="0.25">
      <c r="A31" s="36"/>
      <c r="B31" s="36"/>
      <c r="C31" s="36"/>
      <c r="D31" s="36"/>
      <c r="E31" s="36"/>
      <c r="F31" s="36"/>
      <c r="G31" s="36"/>
      <c r="H31" s="36"/>
      <c r="I31" s="36"/>
      <c r="J31" s="36"/>
      <c r="K31" s="36"/>
      <c r="L31" s="36"/>
      <c r="M31" s="36"/>
      <c r="N31" s="36"/>
      <c r="O31" s="36"/>
      <c r="P31" s="36"/>
    </row>
    <row r="32" spans="1:16" x14ac:dyDescent="0.25">
      <c r="A32" s="36"/>
      <c r="B32" s="36"/>
      <c r="C32" s="36"/>
      <c r="D32" s="36"/>
      <c r="E32" s="36"/>
      <c r="F32" s="36"/>
      <c r="G32" s="36"/>
      <c r="H32" s="36"/>
      <c r="I32" s="36"/>
      <c r="J32" s="36"/>
      <c r="K32" s="36"/>
      <c r="L32" s="36"/>
      <c r="M32" s="36"/>
      <c r="N32" s="36"/>
      <c r="O32" s="36"/>
      <c r="P32" s="36"/>
    </row>
    <row r="33" spans="1:16" x14ac:dyDescent="0.25">
      <c r="A33" s="36"/>
      <c r="B33" s="36"/>
      <c r="C33" s="36"/>
      <c r="D33" s="36"/>
      <c r="E33" s="36"/>
      <c r="F33" s="36"/>
      <c r="G33" s="36"/>
      <c r="H33" s="36"/>
      <c r="I33" s="36"/>
      <c r="J33" s="36"/>
      <c r="K33" s="36"/>
      <c r="L33" s="36"/>
      <c r="M33" s="36"/>
      <c r="N33" s="36"/>
      <c r="O33" s="36"/>
      <c r="P33" s="36"/>
    </row>
    <row r="34" spans="1:16" x14ac:dyDescent="0.25">
      <c r="A34" s="36"/>
      <c r="B34" s="36"/>
      <c r="C34" s="36"/>
      <c r="D34" s="36"/>
      <c r="E34" s="36"/>
      <c r="F34" s="36"/>
      <c r="G34" s="36"/>
      <c r="H34" s="36"/>
      <c r="I34" s="36"/>
      <c r="J34" s="36"/>
      <c r="K34" s="36"/>
      <c r="L34" s="36"/>
      <c r="M34" s="36"/>
      <c r="N34" s="36"/>
      <c r="O34" s="36"/>
      <c r="P34" s="36"/>
    </row>
    <row r="35" spans="1:16" x14ac:dyDescent="0.25">
      <c r="A35" s="36"/>
      <c r="B35" s="36"/>
      <c r="C35" s="36"/>
      <c r="D35" s="36"/>
      <c r="E35" s="36"/>
      <c r="F35" s="36"/>
      <c r="G35" s="36"/>
      <c r="H35" s="36"/>
      <c r="I35" s="36"/>
      <c r="J35" s="36"/>
      <c r="K35" s="36"/>
      <c r="L35" s="36"/>
      <c r="M35" s="36"/>
      <c r="N35" s="36"/>
      <c r="O35" s="36"/>
      <c r="P35" s="36"/>
    </row>
    <row r="36" spans="1:16" x14ac:dyDescent="0.25">
      <c r="A36" s="36"/>
      <c r="B36" s="36"/>
      <c r="C36" s="36"/>
      <c r="D36" s="36"/>
      <c r="E36" s="36"/>
      <c r="F36" s="36"/>
      <c r="G36" s="36"/>
      <c r="H36" s="36"/>
      <c r="I36" s="36"/>
      <c r="J36" s="36"/>
      <c r="K36" s="36"/>
      <c r="L36" s="36"/>
      <c r="M36" s="36"/>
      <c r="N36" s="36"/>
      <c r="O36" s="36"/>
      <c r="P36" s="36"/>
    </row>
    <row r="37" spans="1:16" x14ac:dyDescent="0.25">
      <c r="A37" s="36"/>
      <c r="B37" s="36"/>
      <c r="C37" s="36"/>
      <c r="D37" s="36"/>
      <c r="E37" s="36"/>
      <c r="F37" s="36"/>
      <c r="G37" s="36"/>
      <c r="H37" s="36"/>
      <c r="I37" s="36"/>
      <c r="J37" s="36"/>
      <c r="K37" s="36"/>
      <c r="L37" s="36"/>
      <c r="M37" s="36"/>
      <c r="N37" s="36"/>
      <c r="O37" s="36"/>
      <c r="P37" s="36"/>
    </row>
    <row r="38" spans="1:16" x14ac:dyDescent="0.25">
      <c r="A38" s="36"/>
      <c r="B38" s="36"/>
      <c r="C38" s="36"/>
      <c r="D38" s="36"/>
      <c r="E38" s="36"/>
      <c r="F38" s="36"/>
      <c r="G38" s="36"/>
      <c r="H38" s="36"/>
      <c r="I38" s="36"/>
      <c r="J38" s="36"/>
      <c r="K38" s="36"/>
      <c r="L38" s="36"/>
      <c r="M38" s="36"/>
      <c r="N38" s="36"/>
      <c r="O38" s="36"/>
      <c r="P38" s="36"/>
    </row>
    <row r="39" spans="1:16" ht="15.75" thickBot="1" x14ac:dyDescent="0.3">
      <c r="A39" s="36"/>
      <c r="B39" s="36"/>
      <c r="C39" s="36"/>
      <c r="D39" s="36"/>
      <c r="E39" s="36"/>
      <c r="F39" s="36"/>
      <c r="G39" s="36"/>
      <c r="H39" s="36"/>
      <c r="I39" s="36"/>
      <c r="J39" s="36"/>
      <c r="K39" s="36"/>
      <c r="L39" s="36"/>
      <c r="M39" s="36"/>
      <c r="N39" s="36"/>
      <c r="O39" s="36"/>
      <c r="P39" s="36"/>
    </row>
    <row r="40" spans="1:16" ht="15.75" thickBot="1" x14ac:dyDescent="0.3">
      <c r="A40" s="103" t="s">
        <v>25</v>
      </c>
      <c r="B40" s="104"/>
      <c r="C40" s="104"/>
      <c r="D40" s="105"/>
      <c r="E40" s="36"/>
      <c r="F40" s="36"/>
      <c r="G40" s="36"/>
      <c r="H40" s="36"/>
      <c r="I40" s="36"/>
      <c r="J40" s="36"/>
      <c r="K40" s="36"/>
      <c r="L40" s="36"/>
      <c r="M40" s="36"/>
    </row>
    <row r="41" spans="1:16" ht="15.75" customHeight="1" thickBot="1" x14ac:dyDescent="0.3">
      <c r="A41" s="19" t="s">
        <v>31</v>
      </c>
      <c r="B41" s="20" t="s">
        <v>30</v>
      </c>
      <c r="C41" s="20" t="s">
        <v>29</v>
      </c>
      <c r="D41" s="20" t="s">
        <v>32</v>
      </c>
      <c r="E41" s="36"/>
      <c r="F41" s="36"/>
      <c r="G41" s="36"/>
      <c r="H41" s="36"/>
      <c r="I41" s="36"/>
      <c r="J41" s="36"/>
      <c r="K41" s="36"/>
      <c r="L41" s="36"/>
      <c r="M41" s="36"/>
    </row>
    <row r="42" spans="1:16" ht="15.75" thickBot="1" x14ac:dyDescent="0.3">
      <c r="A42" s="35" t="s">
        <v>26</v>
      </c>
      <c r="B42" s="21">
        <f>C9</f>
        <v>0.08</v>
      </c>
      <c r="C42" s="22">
        <f>C9</f>
        <v>0.08</v>
      </c>
      <c r="D42" s="23">
        <f>C9</f>
        <v>0.08</v>
      </c>
      <c r="E42" s="36"/>
      <c r="F42" s="36"/>
      <c r="G42" s="36"/>
      <c r="H42" s="36"/>
      <c r="I42" s="36"/>
      <c r="J42" s="36"/>
      <c r="K42" s="36"/>
      <c r="L42" s="36"/>
      <c r="M42" s="36"/>
    </row>
    <row r="43" spans="1:16" ht="15.75" thickBot="1" x14ac:dyDescent="0.3">
      <c r="A43" s="35" t="s">
        <v>27</v>
      </c>
      <c r="B43" s="24">
        <f>C10</f>
        <v>241</v>
      </c>
      <c r="C43" s="25">
        <f>D14</f>
        <v>225</v>
      </c>
      <c r="D43" s="26">
        <f>D10</f>
        <v>241</v>
      </c>
      <c r="E43" s="36"/>
      <c r="F43" s="36"/>
      <c r="G43" s="36"/>
      <c r="H43" s="36"/>
      <c r="I43" s="36"/>
      <c r="J43" s="36"/>
      <c r="K43" s="36"/>
      <c r="L43" s="36"/>
      <c r="M43" s="36"/>
    </row>
    <row r="44" spans="1:16" ht="15.75" thickBot="1" x14ac:dyDescent="0.3">
      <c r="A44" s="35" t="s">
        <v>28</v>
      </c>
      <c r="B44" s="27">
        <f>D11</f>
        <v>277.34746058822958</v>
      </c>
      <c r="C44" s="28">
        <f>D11</f>
        <v>277.34746058822958</v>
      </c>
      <c r="D44" s="29">
        <f>PMT(D42/12,D43,-D45,0)</f>
        <v>277.34746058822958</v>
      </c>
      <c r="E44" s="36"/>
      <c r="F44" s="36"/>
      <c r="G44" s="36"/>
      <c r="H44" s="36"/>
      <c r="I44" s="36"/>
      <c r="J44" s="36"/>
      <c r="K44" s="36"/>
      <c r="L44" s="36"/>
      <c r="M44" s="36"/>
    </row>
    <row r="45" spans="1:16" ht="15.75" thickBot="1" x14ac:dyDescent="0.3">
      <c r="A45" s="35" t="s">
        <v>29</v>
      </c>
      <c r="B45" s="30">
        <f>D15</f>
        <v>33214.784041415478</v>
      </c>
      <c r="C45" s="31">
        <f>PV(C42/12,C14,-C11)</f>
        <v>33214.784041415478</v>
      </c>
      <c r="D45" s="43">
        <f>C8</f>
        <v>33214</v>
      </c>
      <c r="E45" s="36"/>
      <c r="F45" s="36"/>
      <c r="G45" s="36"/>
      <c r="H45" s="36"/>
      <c r="I45" s="36"/>
      <c r="J45" s="36"/>
      <c r="K45" s="36"/>
      <c r="L45" s="36"/>
      <c r="M45" s="36"/>
    </row>
    <row r="46" spans="1:16" ht="15.75" thickBot="1" x14ac:dyDescent="0.3">
      <c r="A46" s="35" t="s">
        <v>30</v>
      </c>
      <c r="B46" s="32">
        <f>FV(B42/12,B43,C11,-C8,D47)</f>
        <v>-4806.5412733503035</v>
      </c>
      <c r="C46" s="33">
        <f>C16</f>
        <v>0</v>
      </c>
      <c r="D46" s="34">
        <f>C16</f>
        <v>0</v>
      </c>
      <c r="E46" s="36"/>
      <c r="F46" s="36"/>
      <c r="G46" s="36"/>
      <c r="H46" s="36"/>
      <c r="I46" s="36"/>
      <c r="J46" s="36"/>
      <c r="K46" s="36"/>
      <c r="L46" s="36"/>
      <c r="M46" s="36"/>
    </row>
    <row r="47" spans="1:16" x14ac:dyDescent="0.25">
      <c r="A47" s="36"/>
      <c r="B47" s="36"/>
      <c r="C47" s="36"/>
      <c r="D47" s="36"/>
      <c r="E47" s="36"/>
      <c r="F47" s="36"/>
      <c r="G47" s="36"/>
      <c r="H47" s="36"/>
      <c r="I47" s="36"/>
      <c r="J47" s="36"/>
      <c r="K47" s="36"/>
      <c r="L47" s="36"/>
      <c r="M47" s="36"/>
    </row>
    <row r="48" spans="1:16" x14ac:dyDescent="0.25">
      <c r="A48" s="36"/>
      <c r="B48" s="36"/>
      <c r="C48" s="36"/>
      <c r="D48" s="36"/>
      <c r="E48" s="36"/>
      <c r="F48" s="36"/>
      <c r="G48" s="36"/>
      <c r="H48" s="36"/>
      <c r="I48" s="36"/>
      <c r="J48" s="36"/>
      <c r="K48" s="36"/>
      <c r="L48" s="36"/>
      <c r="M48" s="36"/>
    </row>
    <row r="49" spans="1:13" x14ac:dyDescent="0.25">
      <c r="A49" s="36"/>
      <c r="B49" s="36"/>
      <c r="C49" s="36"/>
      <c r="D49" s="36"/>
      <c r="E49" s="36"/>
      <c r="F49" s="36"/>
      <c r="G49" s="36"/>
      <c r="H49" s="36"/>
      <c r="I49" s="36"/>
      <c r="J49" s="36"/>
      <c r="K49" s="36"/>
      <c r="L49" s="36"/>
      <c r="M49" s="36"/>
    </row>
    <row r="50" spans="1:13" x14ac:dyDescent="0.25">
      <c r="A50" s="36"/>
      <c r="B50" s="36"/>
      <c r="C50" s="36"/>
      <c r="D50" s="36"/>
      <c r="E50" s="36"/>
      <c r="F50" s="36"/>
      <c r="G50" s="36"/>
      <c r="H50" s="36"/>
      <c r="I50" s="36"/>
      <c r="J50" s="36"/>
      <c r="K50" s="36"/>
      <c r="L50" s="36"/>
      <c r="M50" s="36"/>
    </row>
    <row r="51" spans="1:13" x14ac:dyDescent="0.25">
      <c r="A51" s="36"/>
      <c r="B51" s="36"/>
      <c r="C51" s="36"/>
      <c r="D51" s="36"/>
      <c r="E51" s="36"/>
      <c r="F51" s="36"/>
      <c r="G51" s="36"/>
      <c r="H51" s="36"/>
      <c r="I51" s="36"/>
      <c r="J51" s="36"/>
      <c r="K51" s="36"/>
      <c r="L51" s="36"/>
      <c r="M51" s="36"/>
    </row>
    <row r="52" spans="1:13" x14ac:dyDescent="0.25">
      <c r="A52" s="36"/>
      <c r="B52" s="36"/>
      <c r="C52" s="36"/>
      <c r="D52" s="36"/>
      <c r="E52" s="36"/>
      <c r="F52" s="36"/>
      <c r="G52" s="36"/>
      <c r="H52" s="36"/>
      <c r="I52" s="36"/>
      <c r="J52" s="36"/>
      <c r="K52" s="36"/>
      <c r="L52" s="36"/>
      <c r="M52" s="36"/>
    </row>
    <row r="53" spans="1:13" x14ac:dyDescent="0.25">
      <c r="A53" s="36"/>
      <c r="B53" s="36"/>
      <c r="C53" s="36"/>
      <c r="D53" s="36"/>
      <c r="E53" s="36"/>
      <c r="F53" s="36"/>
      <c r="G53" s="36"/>
      <c r="H53" s="36"/>
      <c r="I53" s="36"/>
      <c r="J53" s="36"/>
      <c r="K53" s="36"/>
      <c r="L53" s="36"/>
      <c r="M53" s="36"/>
    </row>
    <row r="54" spans="1:13" x14ac:dyDescent="0.25">
      <c r="E54" s="36"/>
      <c r="F54" s="36"/>
      <c r="G54" s="36"/>
      <c r="H54" s="36"/>
      <c r="I54" s="36"/>
      <c r="J54" s="36"/>
      <c r="K54" s="36"/>
      <c r="L54" s="36"/>
      <c r="M54" s="36"/>
    </row>
  </sheetData>
  <sheetProtection sheet="1" objects="1" scenarios="1" formatCells="0" formatColumns="0" selectLockedCells="1"/>
  <mergeCells count="23">
    <mergeCell ref="H13:I13"/>
    <mergeCell ref="A40:D40"/>
    <mergeCell ref="F8:G8"/>
    <mergeCell ref="F7:G7"/>
    <mergeCell ref="F6:G6"/>
    <mergeCell ref="B11:B12"/>
    <mergeCell ref="C11:C12"/>
    <mergeCell ref="D11:D12"/>
    <mergeCell ref="H14:I14"/>
    <mergeCell ref="H15:I15"/>
    <mergeCell ref="H16:I16"/>
    <mergeCell ref="F13:G13"/>
    <mergeCell ref="F14:G14"/>
    <mergeCell ref="F15:G15"/>
    <mergeCell ref="F16:G16"/>
    <mergeCell ref="B2:D3"/>
    <mergeCell ref="F2:I3"/>
    <mergeCell ref="F10:I11"/>
    <mergeCell ref="H5:I5"/>
    <mergeCell ref="H6:I6"/>
    <mergeCell ref="H7:I7"/>
    <mergeCell ref="H8:I8"/>
    <mergeCell ref="F5:G5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1"/>
  <sheetViews>
    <sheetView workbookViewId="0">
      <selection activeCell="N17" sqref="N17"/>
    </sheetView>
  </sheetViews>
  <sheetFormatPr defaultRowHeight="15" x14ac:dyDescent="0.25"/>
  <cols>
    <col min="1" max="21" width="9.140625" style="36"/>
  </cols>
  <sheetData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65"/>
  <sheetViews>
    <sheetView zoomScaleNormal="100" workbookViewId="0">
      <pane ySplit="3" topLeftCell="A4" activePane="bottomLeft" state="frozen"/>
      <selection pane="bottomLeft" activeCell="D37" sqref="D37"/>
    </sheetView>
  </sheetViews>
  <sheetFormatPr defaultRowHeight="15" x14ac:dyDescent="0.25"/>
  <cols>
    <col min="1" max="1" width="10" style="7" customWidth="1"/>
    <col min="2" max="2" width="10.28515625" style="7" customWidth="1"/>
    <col min="3" max="3" width="10.85546875" style="1" customWidth="1"/>
    <col min="4" max="4" width="12.42578125" style="1" customWidth="1"/>
    <col min="5" max="5" width="10.7109375" style="1" customWidth="1"/>
    <col min="6" max="6" width="17.140625" style="1" customWidth="1"/>
    <col min="10" max="10" width="10.28515625" customWidth="1"/>
  </cols>
  <sheetData>
    <row r="1" spans="1:10" ht="14.45" x14ac:dyDescent="0.3">
      <c r="A1" s="119" t="s">
        <v>33</v>
      </c>
      <c r="B1" s="119"/>
      <c r="C1" s="119"/>
      <c r="D1" s="119"/>
      <c r="E1" s="119"/>
      <c r="F1" s="119"/>
    </row>
    <row r="2" spans="1:10" thickBot="1" x14ac:dyDescent="0.35"/>
    <row r="3" spans="1:10" thickBot="1" x14ac:dyDescent="0.35">
      <c r="A3" s="53" t="s">
        <v>34</v>
      </c>
      <c r="B3" s="54" t="s">
        <v>35</v>
      </c>
      <c r="C3" s="54" t="s">
        <v>36</v>
      </c>
      <c r="D3" s="54" t="s">
        <v>3</v>
      </c>
      <c r="E3" s="54" t="s">
        <v>37</v>
      </c>
      <c r="F3" s="55" t="s">
        <v>16</v>
      </c>
      <c r="H3" s="120" t="s">
        <v>40</v>
      </c>
      <c r="I3" s="121"/>
      <c r="J3" s="122"/>
    </row>
    <row r="4" spans="1:10" ht="14.45" x14ac:dyDescent="0.3">
      <c r="A4" s="7" t="s">
        <v>48</v>
      </c>
      <c r="B4" s="7">
        <f>Input!C14</f>
        <v>225</v>
      </c>
      <c r="C4" s="47">
        <f>Input!$C$11</f>
        <v>285.44</v>
      </c>
      <c r="D4" s="48">
        <f>-PPMT(Input!$C$9/12,$B$4-B5,$B$4,$F$4)</f>
        <v>64.007231408771389</v>
      </c>
      <c r="E4" s="48">
        <f>-IPMT(Input!$C$9/12,$B$4-B5,$B$4,$F$4)</f>
        <v>221.42886666666669</v>
      </c>
      <c r="F4" s="47">
        <f>Input!C15</f>
        <v>33214.33</v>
      </c>
      <c r="H4" s="50" t="s">
        <v>41</v>
      </c>
      <c r="I4" s="123">
        <f>F64</f>
        <v>28511.279859121783</v>
      </c>
      <c r="J4" s="124"/>
    </row>
    <row r="5" spans="1:10" ht="14.45" x14ac:dyDescent="0.3">
      <c r="A5" s="7">
        <v>1</v>
      </c>
      <c r="B5" s="7">
        <f t="shared" ref="B5:B68" si="0">IF(A5&gt;$B$4,"",(B4-1))</f>
        <v>224</v>
      </c>
      <c r="C5" s="47">
        <f>IF(A5&gt;$B$4,"",(Input!$C$11))</f>
        <v>285.44</v>
      </c>
      <c r="D5" s="48">
        <f>IF(A5&gt;=$B$4,"",(-PPMT(Input!$C$9/12,$B$4-B6,$B$4,$F$4)))</f>
        <v>64.433946284829858</v>
      </c>
      <c r="E5" s="48">
        <f>IF(A5&gt;=$B$4,"",(-IPMT(Input!$C$9/12,$B$4-B6,$B$4,$F$4)))</f>
        <v>221.0021517906082</v>
      </c>
      <c r="F5" s="47">
        <f t="shared" ref="F5:F68" si="1">IF(A5&gt;$B$4,"",F4-D4)</f>
        <v>33150.322768591228</v>
      </c>
      <c r="H5" s="51" t="s">
        <v>42</v>
      </c>
      <c r="I5" s="125">
        <f>F124</f>
        <v>21504.460790807098</v>
      </c>
      <c r="J5" s="126"/>
    </row>
    <row r="6" spans="1:10" ht="14.45" x14ac:dyDescent="0.3">
      <c r="A6" s="7">
        <v>2</v>
      </c>
      <c r="B6" s="7">
        <f t="shared" si="0"/>
        <v>223</v>
      </c>
      <c r="C6" s="47">
        <f>IF(A6&gt;$B$4,"",(Input!$C$11))</f>
        <v>285.44</v>
      </c>
      <c r="D6" s="48">
        <f>IF(A6&gt;=$B$4,"",(-PPMT(Input!$C$9/12,$B$4-B7,$B$4,$F$4)))</f>
        <v>64.86350592672872</v>
      </c>
      <c r="E6" s="48">
        <f>IF(A6&gt;=$B$4,"",(-IPMT(Input!$C$9/12,$B$4-B7,$B$4,$F$4)))</f>
        <v>220.57259214870933</v>
      </c>
      <c r="F6" s="47">
        <f t="shared" si="1"/>
        <v>33085.888822306399</v>
      </c>
      <c r="H6" s="51" t="s">
        <v>43</v>
      </c>
      <c r="I6" s="125">
        <f>F184</f>
        <v>11065.38147303255</v>
      </c>
      <c r="J6" s="126"/>
    </row>
    <row r="7" spans="1:10" ht="14.45" x14ac:dyDescent="0.3">
      <c r="A7" s="7">
        <v>3</v>
      </c>
      <c r="B7" s="7">
        <f t="shared" si="0"/>
        <v>222</v>
      </c>
      <c r="C7" s="47">
        <f>IF(A7&gt;$B$4,"",(Input!$C$11))</f>
        <v>285.44</v>
      </c>
      <c r="D7" s="48">
        <f>IF(A7&gt;=$B$4,"",(-PPMT(Input!$C$9/12,$B$4-B8,$B$4,$F$4)))</f>
        <v>65.295929299573586</v>
      </c>
      <c r="E7" s="48">
        <f>IF(A7&gt;=$B$4,"",(-IPMT(Input!$C$9/12,$B$4-B8,$B$4,$F$4)))</f>
        <v>220.14016877586451</v>
      </c>
      <c r="F7" s="47">
        <f t="shared" si="1"/>
        <v>33021.025316379673</v>
      </c>
      <c r="H7" s="51" t="s">
        <v>44</v>
      </c>
      <c r="I7" s="125" t="str">
        <f>F244</f>
        <v/>
      </c>
      <c r="J7" s="126"/>
    </row>
    <row r="8" spans="1:10" ht="14.45" x14ac:dyDescent="0.3">
      <c r="A8" s="7">
        <v>4</v>
      </c>
      <c r="B8" s="7">
        <f t="shared" si="0"/>
        <v>221</v>
      </c>
      <c r="C8" s="47">
        <f>IF(A8&gt;$B$4,"",(Input!$C$11))</f>
        <v>285.44</v>
      </c>
      <c r="D8" s="48">
        <f>IF(A8&gt;=$B$4,"",(-PPMT(Input!$C$9/12,$B$4-B9,$B$4,$F$4)))</f>
        <v>65.73123549490407</v>
      </c>
      <c r="E8" s="48">
        <f>IF(A8&gt;=$B$4,"",(-IPMT(Input!$C$9/12,$B$4-B9,$B$4,$F$4)))</f>
        <v>219.70486258053401</v>
      </c>
      <c r="F8" s="47">
        <f t="shared" si="1"/>
        <v>32955.7293870801</v>
      </c>
      <c r="H8" s="51" t="s">
        <v>45</v>
      </c>
      <c r="I8" s="125" t="str">
        <f>F304</f>
        <v/>
      </c>
      <c r="J8" s="126"/>
    </row>
    <row r="9" spans="1:10" thickBot="1" x14ac:dyDescent="0.35">
      <c r="A9" s="7">
        <v>5</v>
      </c>
      <c r="B9" s="7">
        <f t="shared" si="0"/>
        <v>220</v>
      </c>
      <c r="C9" s="47">
        <f>IF(A9&gt;$B$4,"",(Input!$C$11))</f>
        <v>285.44</v>
      </c>
      <c r="D9" s="48">
        <f>IF(A9&gt;=$B$4,"",(-PPMT(Input!$C$9/12,$B$4-B10,$B$4,$F$4)))</f>
        <v>66.169443731536774</v>
      </c>
      <c r="E9" s="48">
        <f>IF(A9&gt;=$B$4,"",(-IPMT(Input!$C$9/12,$B$4-B10,$B$4,$F$4)))</f>
        <v>219.26665434390128</v>
      </c>
      <c r="F9" s="47">
        <f t="shared" si="1"/>
        <v>32889.998151585198</v>
      </c>
      <c r="H9" s="52" t="s">
        <v>46</v>
      </c>
      <c r="I9" s="127" t="str">
        <f>F364</f>
        <v/>
      </c>
      <c r="J9" s="128"/>
    </row>
    <row r="10" spans="1:10" ht="14.45" x14ac:dyDescent="0.3">
      <c r="A10" s="7">
        <v>6</v>
      </c>
      <c r="B10" s="7">
        <f t="shared" si="0"/>
        <v>219</v>
      </c>
      <c r="C10" s="47">
        <f>IF(A10&gt;$B$4,"",(Input!$C$11))</f>
        <v>285.44</v>
      </c>
      <c r="D10" s="48">
        <f>IF(A10&gt;=$B$4,"",(-PPMT(Input!$C$9/12,$B$4-B11,$B$4,$F$4)))</f>
        <v>66.610573356413695</v>
      </c>
      <c r="E10" s="48">
        <f>IF(A10&gt;=$B$4,"",(-IPMT(Input!$C$9/12,$B$4-B11,$B$4,$F$4)))</f>
        <v>218.8255247190244</v>
      </c>
      <c r="F10" s="47">
        <f t="shared" si="1"/>
        <v>32823.82870785366</v>
      </c>
    </row>
    <row r="11" spans="1:10" ht="14.45" x14ac:dyDescent="0.3">
      <c r="A11" s="7">
        <v>7</v>
      </c>
      <c r="B11" s="7">
        <f t="shared" si="0"/>
        <v>218</v>
      </c>
      <c r="C11" s="47">
        <f>IF(A11&gt;$B$4,"",(Input!$C$11))</f>
        <v>285.44</v>
      </c>
      <c r="D11" s="48">
        <f>IF(A11&gt;=$B$4,"",(-PPMT(Input!$C$9/12,$B$4-B12,$B$4,$F$4)))</f>
        <v>67.05464384545644</v>
      </c>
      <c r="E11" s="48">
        <f>IF(A11&gt;=$B$4,"",(-IPMT(Input!$C$9/12,$B$4-B12,$B$4,$F$4)))</f>
        <v>218.38145422998164</v>
      </c>
      <c r="F11" s="47">
        <f t="shared" si="1"/>
        <v>32757.218134497245</v>
      </c>
    </row>
    <row r="12" spans="1:10" ht="14.45" x14ac:dyDescent="0.3">
      <c r="A12" s="7">
        <v>8</v>
      </c>
      <c r="B12" s="7">
        <f t="shared" si="0"/>
        <v>217</v>
      </c>
      <c r="C12" s="47">
        <f>IF(A12&gt;$B$4,"",(Input!$C$11))</f>
        <v>285.44</v>
      </c>
      <c r="D12" s="48">
        <f>IF(A12&gt;=$B$4,"",(-PPMT(Input!$C$9/12,$B$4-B13,$B$4,$F$4)))</f>
        <v>67.501674804426159</v>
      </c>
      <c r="E12" s="48">
        <f>IF(A12&gt;=$B$4,"",(-IPMT(Input!$C$9/12,$B$4-B13,$B$4,$F$4)))</f>
        <v>217.93442327101192</v>
      </c>
      <c r="F12" s="47">
        <f t="shared" si="1"/>
        <v>32690.16349065179</v>
      </c>
    </row>
    <row r="13" spans="1:10" ht="14.45" x14ac:dyDescent="0.3">
      <c r="A13" s="7">
        <v>9</v>
      </c>
      <c r="B13" s="7">
        <f t="shared" si="0"/>
        <v>216</v>
      </c>
      <c r="C13" s="47">
        <f>IF(A13&gt;$B$4,"",(Input!$C$11))</f>
        <v>285.44</v>
      </c>
      <c r="D13" s="48">
        <f>IF(A13&gt;=$B$4,"",(-PPMT(Input!$C$9/12,$B$4-B14,$B$4,$F$4)))</f>
        <v>67.951685969788983</v>
      </c>
      <c r="E13" s="48">
        <f>IF(A13&gt;=$B$4,"",(-IPMT(Input!$C$9/12,$B$4-B14,$B$4,$F$4)))</f>
        <v>217.48441210564908</v>
      </c>
      <c r="F13" s="47">
        <f t="shared" si="1"/>
        <v>32622.661815847365</v>
      </c>
    </row>
    <row r="14" spans="1:10" ht="14.45" x14ac:dyDescent="0.3">
      <c r="A14" s="7">
        <v>10</v>
      </c>
      <c r="B14" s="7">
        <f t="shared" si="0"/>
        <v>215</v>
      </c>
      <c r="C14" s="47">
        <f>IF(A14&gt;$B$4,"",(Input!$C$11))</f>
        <v>285.44</v>
      </c>
      <c r="D14" s="48">
        <f>IF(A14&gt;=$B$4,"",(-PPMT(Input!$C$9/12,$B$4-B15,$B$4,$F$4)))</f>
        <v>68.404697209587582</v>
      </c>
      <c r="E14" s="48">
        <f>IF(A14&gt;=$B$4,"",(-IPMT(Input!$C$9/12,$B$4-B15,$B$4,$F$4)))</f>
        <v>217.03140086585051</v>
      </c>
      <c r="F14" s="47">
        <f t="shared" si="1"/>
        <v>32554.710129877574</v>
      </c>
    </row>
    <row r="15" spans="1:10" ht="14.45" x14ac:dyDescent="0.3">
      <c r="A15" s="7">
        <v>11</v>
      </c>
      <c r="B15" s="7">
        <f t="shared" si="0"/>
        <v>214</v>
      </c>
      <c r="C15" s="47">
        <f>IF(A15&gt;$B$4,"",(Input!$C$11))</f>
        <v>285.44</v>
      </c>
      <c r="D15" s="48">
        <f>IF(A15&gt;=$B$4,"",(-PPMT(Input!$C$9/12,$B$4-B16,$B$4,$F$4)))</f>
        <v>68.860728524318176</v>
      </c>
      <c r="E15" s="48">
        <f>IF(A15&gt;=$B$4,"",(-IPMT(Input!$C$9/12,$B$4-B16,$B$4,$F$4)))</f>
        <v>216.57536955111988</v>
      </c>
      <c r="F15" s="47">
        <f t="shared" si="1"/>
        <v>32486.305432667985</v>
      </c>
    </row>
    <row r="16" spans="1:10" ht="14.45" x14ac:dyDescent="0.3">
      <c r="A16" s="60">
        <v>12</v>
      </c>
      <c r="B16" s="60">
        <f t="shared" si="0"/>
        <v>213</v>
      </c>
      <c r="C16" s="58">
        <f>IF(A16&gt;$B$4,"",(Input!$C$11))</f>
        <v>285.44</v>
      </c>
      <c r="D16" s="59">
        <f>IF(A16&gt;=$B$4,"",(-PPMT(Input!$C$9/12,$B$4-B17,$B$4,$F$4)))</f>
        <v>69.319800047813629</v>
      </c>
      <c r="E16" s="59">
        <f>IF(A16&gt;=$B$4,"",(-IPMT(Input!$C$9/12,$B$4-B17,$B$4,$F$4)))</f>
        <v>216.11629802762445</v>
      </c>
      <c r="F16" s="58">
        <f t="shared" si="1"/>
        <v>32417.444704143665</v>
      </c>
    </row>
    <row r="17" spans="1:6" ht="14.45" x14ac:dyDescent="0.3">
      <c r="A17" s="7">
        <v>13</v>
      </c>
      <c r="B17" s="7">
        <f t="shared" si="0"/>
        <v>212</v>
      </c>
      <c r="C17" s="47">
        <f>IF(A17&gt;$B$4,"",(Input!$C$11))</f>
        <v>285.44</v>
      </c>
      <c r="D17" s="48">
        <f>IF(A17&gt;=$B$4,"",(-PPMT(Input!$C$9/12,$B$4-B18,$B$4,$F$4)))</f>
        <v>69.78193204813239</v>
      </c>
      <c r="E17" s="48">
        <f>IF(A17&gt;=$B$4,"",(-IPMT(Input!$C$9/12,$B$4-B18,$B$4,$F$4)))</f>
        <v>215.65416602730568</v>
      </c>
      <c r="F17" s="47">
        <f t="shared" si="1"/>
        <v>32348.12490409585</v>
      </c>
    </row>
    <row r="18" spans="1:6" ht="14.45" x14ac:dyDescent="0.3">
      <c r="A18" s="7">
        <v>14</v>
      </c>
      <c r="B18" s="7">
        <f t="shared" si="0"/>
        <v>211</v>
      </c>
      <c r="C18" s="47">
        <f>IF(A18&gt;$B$4,"",(Input!$C$11))</f>
        <v>285.44</v>
      </c>
      <c r="D18" s="48">
        <f>IF(A18&gt;=$B$4,"",(-PPMT(Input!$C$9/12,$B$4-B19,$B$4,$F$4)))</f>
        <v>70.247144928453267</v>
      </c>
      <c r="E18" s="48">
        <f>IF(A18&gt;=$B$4,"",(-IPMT(Input!$C$9/12,$B$4-B19,$B$4,$F$4)))</f>
        <v>215.18895314698483</v>
      </c>
      <c r="F18" s="47">
        <f t="shared" si="1"/>
        <v>32278.342972047718</v>
      </c>
    </row>
    <row r="19" spans="1:6" ht="14.45" x14ac:dyDescent="0.3">
      <c r="A19" s="7">
        <v>15</v>
      </c>
      <c r="B19" s="7">
        <f t="shared" si="0"/>
        <v>210</v>
      </c>
      <c r="C19" s="47">
        <f>IF(A19&gt;$B$4,"",(Input!$C$11))</f>
        <v>285.44</v>
      </c>
      <c r="D19" s="48">
        <f>IF(A19&gt;=$B$4,"",(-PPMT(Input!$C$9/12,$B$4-B20,$B$4,$F$4)))</f>
        <v>70.715459227976282</v>
      </c>
      <c r="E19" s="48">
        <f>IF(A19&gt;=$B$4,"",(-IPMT(Input!$C$9/12,$B$4-B20,$B$4,$F$4)))</f>
        <v>214.7206388474618</v>
      </c>
      <c r="F19" s="47">
        <f t="shared" si="1"/>
        <v>32208.095827119265</v>
      </c>
    </row>
    <row r="20" spans="1:6" ht="14.45" x14ac:dyDescent="0.3">
      <c r="A20" s="7">
        <v>16</v>
      </c>
      <c r="B20" s="7">
        <f t="shared" si="0"/>
        <v>209</v>
      </c>
      <c r="C20" s="47">
        <f>IF(A20&gt;$B$4,"",(Input!$C$11))</f>
        <v>285.44</v>
      </c>
      <c r="D20" s="48">
        <f>IF(A20&gt;=$B$4,"",(-PPMT(Input!$C$9/12,$B$4-B21,$B$4,$F$4)))</f>
        <v>71.186895622829454</v>
      </c>
      <c r="E20" s="48">
        <f>IF(A20&gt;=$B$4,"",(-IPMT(Input!$C$9/12,$B$4-B21,$B$4,$F$4)))</f>
        <v>214.24920245260861</v>
      </c>
      <c r="F20" s="47">
        <f t="shared" si="1"/>
        <v>32137.380367891288</v>
      </c>
    </row>
    <row r="21" spans="1:6" ht="14.45" x14ac:dyDescent="0.3">
      <c r="A21" s="7">
        <v>17</v>
      </c>
      <c r="B21" s="7">
        <f t="shared" si="0"/>
        <v>208</v>
      </c>
      <c r="C21" s="47">
        <f>IF(A21&gt;$B$4,"",(Input!$C$11))</f>
        <v>285.44</v>
      </c>
      <c r="D21" s="48">
        <f>IF(A21&gt;=$B$4,"",(-PPMT(Input!$C$9/12,$B$4-B22,$B$4,$F$4)))</f>
        <v>71.661474926981668</v>
      </c>
      <c r="E21" s="48">
        <f>IF(A21&gt;=$B$4,"",(-IPMT(Input!$C$9/12,$B$4-B22,$B$4,$F$4)))</f>
        <v>213.77462314845641</v>
      </c>
      <c r="F21" s="47">
        <f t="shared" si="1"/>
        <v>32066.19347226846</v>
      </c>
    </row>
    <row r="22" spans="1:6" ht="14.45" x14ac:dyDescent="0.3">
      <c r="A22" s="7">
        <v>18</v>
      </c>
      <c r="B22" s="7">
        <f t="shared" si="0"/>
        <v>207</v>
      </c>
      <c r="C22" s="47">
        <f>IF(A22&gt;$B$4,"",(Input!$C$11))</f>
        <v>285.44</v>
      </c>
      <c r="D22" s="48">
        <f>IF(A22&gt;=$B$4,"",(-PPMT(Input!$C$9/12,$B$4-B23,$B$4,$F$4)))</f>
        <v>72.139218093161531</v>
      </c>
      <c r="E22" s="48">
        <f>IF(A22&gt;=$B$4,"",(-IPMT(Input!$C$9/12,$B$4-B23,$B$4,$F$4)))</f>
        <v>213.29687998227655</v>
      </c>
      <c r="F22" s="47">
        <f t="shared" si="1"/>
        <v>31994.531997341477</v>
      </c>
    </row>
    <row r="23" spans="1:6" ht="14.45" x14ac:dyDescent="0.3">
      <c r="A23" s="7">
        <v>19</v>
      </c>
      <c r="B23" s="7">
        <f t="shared" si="0"/>
        <v>206</v>
      </c>
      <c r="C23" s="47">
        <f>IF(A23&gt;$B$4,"",(Input!$C$11))</f>
        <v>285.44</v>
      </c>
      <c r="D23" s="48">
        <f>IF(A23&gt;=$B$4,"",(-PPMT(Input!$C$9/12,$B$4-B24,$B$4,$F$4)))</f>
        <v>72.620146213782618</v>
      </c>
      <c r="E23" s="48">
        <f>IF(A23&gt;=$B$4,"",(-IPMT(Input!$C$9/12,$B$4-B24,$B$4,$F$4)))</f>
        <v>212.81595186165546</v>
      </c>
      <c r="F23" s="47">
        <f t="shared" si="1"/>
        <v>31922.392779248315</v>
      </c>
    </row>
    <row r="24" spans="1:6" ht="14.45" x14ac:dyDescent="0.3">
      <c r="A24" s="7">
        <v>20</v>
      </c>
      <c r="B24" s="7">
        <f t="shared" si="0"/>
        <v>205</v>
      </c>
      <c r="C24" s="47">
        <f>IF(A24&gt;$B$4,"",(Input!$C$11))</f>
        <v>285.44</v>
      </c>
      <c r="D24" s="48">
        <f>IF(A24&gt;=$B$4,"",(-PPMT(Input!$C$9/12,$B$4-B25,$B$4,$F$4)))</f>
        <v>73.104280521874486</v>
      </c>
      <c r="E24" s="48">
        <f>IF(A24&gt;=$B$4,"",(-IPMT(Input!$C$9/12,$B$4-B25,$B$4,$F$4)))</f>
        <v>212.33181755356358</v>
      </c>
      <c r="F24" s="47">
        <f t="shared" si="1"/>
        <v>31849.772633034532</v>
      </c>
    </row>
    <row r="25" spans="1:6" x14ac:dyDescent="0.25">
      <c r="A25" s="7">
        <v>21</v>
      </c>
      <c r="B25" s="7">
        <f t="shared" si="0"/>
        <v>204</v>
      </c>
      <c r="C25" s="47">
        <f>IF(A25&gt;$B$4,"",(Input!$C$11))</f>
        <v>285.44</v>
      </c>
      <c r="D25" s="48">
        <f>IF(A25&gt;=$B$4,"",(-PPMT(Input!$C$9/12,$B$4-B26,$B$4,$F$4)))</f>
        <v>73.591642392020319</v>
      </c>
      <c r="E25" s="48">
        <f>IF(A25&gt;=$B$4,"",(-IPMT(Input!$C$9/12,$B$4-B26,$B$4,$F$4)))</f>
        <v>211.84445568341772</v>
      </c>
      <c r="F25" s="47">
        <f t="shared" si="1"/>
        <v>31776.668352512657</v>
      </c>
    </row>
    <row r="26" spans="1:6" x14ac:dyDescent="0.25">
      <c r="A26" s="7">
        <v>22</v>
      </c>
      <c r="B26" s="7">
        <f t="shared" si="0"/>
        <v>203</v>
      </c>
      <c r="C26" s="47">
        <f>IF(A26&gt;$B$4,"",(Input!$C$11))</f>
        <v>285.44</v>
      </c>
      <c r="D26" s="48">
        <f>IF(A26&gt;=$B$4,"",(-PPMT(Input!$C$9/12,$B$4-B27,$B$4,$F$4)))</f>
        <v>74.082253341300458</v>
      </c>
      <c r="E26" s="48">
        <f>IF(A26&gt;=$B$4,"",(-IPMT(Input!$C$9/12,$B$4-B27,$B$4,$F$4)))</f>
        <v>211.3538447341376</v>
      </c>
      <c r="F26" s="47">
        <f t="shared" si="1"/>
        <v>31703.076710120637</v>
      </c>
    </row>
    <row r="27" spans="1:6" x14ac:dyDescent="0.25">
      <c r="A27" s="7">
        <v>23</v>
      </c>
      <c r="B27" s="7">
        <f t="shared" si="0"/>
        <v>202</v>
      </c>
      <c r="C27" s="47">
        <f>IF(A27&gt;$B$4,"",(Input!$C$11))</f>
        <v>285.44</v>
      </c>
      <c r="D27" s="48">
        <f>IF(A27&gt;=$B$4,"",(-PPMT(Input!$C$9/12,$B$4-B28,$B$4,$F$4)))</f>
        <v>74.576135030242455</v>
      </c>
      <c r="E27" s="48">
        <f>IF(A27&gt;=$B$4,"",(-IPMT(Input!$C$9/12,$B$4-B28,$B$4,$F$4)))</f>
        <v>210.8599630451956</v>
      </c>
      <c r="F27" s="47">
        <f t="shared" si="1"/>
        <v>31628.994456779335</v>
      </c>
    </row>
    <row r="28" spans="1:6" x14ac:dyDescent="0.25">
      <c r="A28" s="60">
        <v>24</v>
      </c>
      <c r="B28" s="60">
        <f t="shared" si="0"/>
        <v>201</v>
      </c>
      <c r="C28" s="58">
        <f>IF(A28&gt;$B$4,"",(Input!$C$11))</f>
        <v>285.44</v>
      </c>
      <c r="D28" s="59">
        <f>IF(A28&gt;=$B$4,"",(-PPMT(Input!$C$9/12,$B$4-B29,$B$4,$F$4)))</f>
        <v>75.073309263777418</v>
      </c>
      <c r="E28" s="59">
        <f>IF(A28&gt;=$B$4,"",(-IPMT(Input!$C$9/12,$B$4-B29,$B$4,$F$4)))</f>
        <v>210.36278881166069</v>
      </c>
      <c r="F28" s="58">
        <f t="shared" si="1"/>
        <v>31554.418321749094</v>
      </c>
    </row>
    <row r="29" spans="1:6" x14ac:dyDescent="0.25">
      <c r="A29" s="7">
        <v>25</v>
      </c>
      <c r="B29" s="7">
        <f t="shared" si="0"/>
        <v>200</v>
      </c>
      <c r="C29" s="47">
        <f>IF(A29&gt;$B$4,"",(Input!$C$11))</f>
        <v>285.44</v>
      </c>
      <c r="D29" s="48">
        <f>IF(A29&gt;=$B$4,"",(-PPMT(Input!$C$9/12,$B$4-B30,$B$4,$F$4)))</f>
        <v>75.5737979922026</v>
      </c>
      <c r="E29" s="48">
        <f>IF(A29&gt;=$B$4,"",(-IPMT(Input!$C$9/12,$B$4-B30,$B$4,$F$4)))</f>
        <v>209.86230008323548</v>
      </c>
      <c r="F29" s="47">
        <f t="shared" si="1"/>
        <v>31479.345012485315</v>
      </c>
    </row>
    <row r="30" spans="1:6" x14ac:dyDescent="0.25">
      <c r="A30" s="7">
        <v>26</v>
      </c>
      <c r="B30" s="7">
        <f t="shared" si="0"/>
        <v>199</v>
      </c>
      <c r="C30" s="47">
        <f>IF(A30&gt;$B$4,"",(Input!$C$11))</f>
        <v>285.44</v>
      </c>
      <c r="D30" s="48">
        <f>IF(A30&gt;=$B$4,"",(-PPMT(Input!$C$9/12,$B$4-B31,$B$4,$F$4)))</f>
        <v>76.077623312150607</v>
      </c>
      <c r="E30" s="48">
        <f>IF(A30&gt;=$B$4,"",(-IPMT(Input!$C$9/12,$B$4-B31,$B$4,$F$4)))</f>
        <v>209.35847476328746</v>
      </c>
      <c r="F30" s="47">
        <f t="shared" si="1"/>
        <v>31403.771214493114</v>
      </c>
    </row>
    <row r="31" spans="1:6" x14ac:dyDescent="0.25">
      <c r="A31" s="7">
        <v>27</v>
      </c>
      <c r="B31" s="7">
        <f t="shared" si="0"/>
        <v>198</v>
      </c>
      <c r="C31" s="47">
        <f>IF(A31&gt;$B$4,"",(Input!$C$11))</f>
        <v>285.44</v>
      </c>
      <c r="D31" s="48">
        <f>IF(A31&gt;=$B$4,"",(-PPMT(Input!$C$9/12,$B$4-B32,$B$4,$F$4)))</f>
        <v>76.584807467564957</v>
      </c>
      <c r="E31" s="48">
        <f>IF(A31&gt;=$B$4,"",(-IPMT(Input!$C$9/12,$B$4-B32,$B$4,$F$4)))</f>
        <v>208.85129060787312</v>
      </c>
      <c r="F31" s="47">
        <f t="shared" si="1"/>
        <v>31327.693591180963</v>
      </c>
    </row>
    <row r="32" spans="1:6" x14ac:dyDescent="0.25">
      <c r="A32" s="7">
        <v>28</v>
      </c>
      <c r="B32" s="7">
        <f t="shared" si="0"/>
        <v>197</v>
      </c>
      <c r="C32" s="47">
        <f>IF(A32&gt;$B$4,"",(Input!$C$11))</f>
        <v>285.44</v>
      </c>
      <c r="D32" s="48">
        <f>IF(A32&gt;=$B$4,"",(-PPMT(Input!$C$9/12,$B$4-B33,$B$4,$F$4)))</f>
        <v>77.09537285068204</v>
      </c>
      <c r="E32" s="48">
        <f>IF(A32&gt;=$B$4,"",(-IPMT(Input!$C$9/12,$B$4-B33,$B$4,$F$4)))</f>
        <v>208.340725224756</v>
      </c>
      <c r="F32" s="47">
        <f t="shared" si="1"/>
        <v>31251.1087837134</v>
      </c>
    </row>
    <row r="33" spans="1:6" x14ac:dyDescent="0.25">
      <c r="A33" s="7">
        <v>29</v>
      </c>
      <c r="B33" s="7">
        <f t="shared" si="0"/>
        <v>196</v>
      </c>
      <c r="C33" s="47">
        <f>IF(A33&gt;$B$4,"",(Input!$C$11))</f>
        <v>285.44</v>
      </c>
      <c r="D33" s="48">
        <f>IF(A33&gt;=$B$4,"",(-PPMT(Input!$C$9/12,$B$4-B34,$B$4,$F$4)))</f>
        <v>77.609342003019918</v>
      </c>
      <c r="E33" s="48">
        <f>IF(A33&gt;=$B$4,"",(-IPMT(Input!$C$9/12,$B$4-B34,$B$4,$F$4)))</f>
        <v>207.82675607241814</v>
      </c>
      <c r="F33" s="47">
        <f t="shared" si="1"/>
        <v>31174.013410862717</v>
      </c>
    </row>
    <row r="34" spans="1:6" x14ac:dyDescent="0.25">
      <c r="A34" s="7">
        <v>30</v>
      </c>
      <c r="B34" s="7">
        <f t="shared" si="0"/>
        <v>195</v>
      </c>
      <c r="C34" s="47">
        <f>IF(A34&gt;$B$4,"",(Input!$C$11))</f>
        <v>285.44</v>
      </c>
      <c r="D34" s="48">
        <f>IF(A34&gt;=$B$4,"",(-PPMT(Input!$C$9/12,$B$4-B35,$B$4,$F$4)))</f>
        <v>78.126737616373404</v>
      </c>
      <c r="E34" s="48">
        <f>IF(A34&gt;=$B$4,"",(-IPMT(Input!$C$9/12,$B$4-B35,$B$4,$F$4)))</f>
        <v>207.30936045906469</v>
      </c>
      <c r="F34" s="47">
        <f t="shared" si="1"/>
        <v>31096.404068859698</v>
      </c>
    </row>
    <row r="35" spans="1:6" x14ac:dyDescent="0.25">
      <c r="A35" s="7">
        <v>31</v>
      </c>
      <c r="B35" s="63">
        <f t="shared" si="0"/>
        <v>194</v>
      </c>
      <c r="C35" s="47">
        <f>IF(A35&gt;$B$4,"",(Input!$C$11))</f>
        <v>285.44</v>
      </c>
      <c r="D35" s="48">
        <f>IF(A35&gt;=$B$4,"",(-PPMT(Input!$C$9/12,$B$4-B36,$B$4,$F$4)))</f>
        <v>78.647582533815907</v>
      </c>
      <c r="E35" s="48">
        <f>IF(A35&gt;=$B$4,"",(-IPMT(Input!$C$9/12,$B$4-B36,$B$4,$F$4)))</f>
        <v>206.78851554162216</v>
      </c>
      <c r="F35" s="47">
        <f t="shared" si="1"/>
        <v>31018.277331243324</v>
      </c>
    </row>
    <row r="36" spans="1:6" x14ac:dyDescent="0.25">
      <c r="A36" s="7">
        <v>32</v>
      </c>
      <c r="B36" s="7">
        <f t="shared" si="0"/>
        <v>193</v>
      </c>
      <c r="C36" s="47">
        <f>IF(A36&gt;$B$4,"",(Input!$C$11))</f>
        <v>285.44</v>
      </c>
      <c r="D36" s="48">
        <f>IF(A36&gt;=$B$4,"",(-PPMT(Input!$C$9/12,$B$4-B37,$B$4,$F$4)))</f>
        <v>79.171899750708008</v>
      </c>
      <c r="E36" s="48">
        <f>IF(A36&gt;=$B$4,"",(-IPMT(Input!$C$9/12,$B$4-B37,$B$4,$F$4)))</f>
        <v>206.26419832473007</v>
      </c>
      <c r="F36" s="47">
        <f t="shared" si="1"/>
        <v>30939.629748709507</v>
      </c>
    </row>
    <row r="37" spans="1:6" x14ac:dyDescent="0.25">
      <c r="A37" s="7">
        <v>33</v>
      </c>
      <c r="B37" s="7">
        <f t="shared" si="0"/>
        <v>192</v>
      </c>
      <c r="C37" s="47">
        <f>IF(A37&gt;$B$4,"",(Input!$C$11))</f>
        <v>285.44</v>
      </c>
      <c r="D37" s="48">
        <f>IF(A37&gt;=$B$4,"",(-PPMT(Input!$C$9/12,$B$4-B38,$B$4,$F$4)))</f>
        <v>79.69971241571271</v>
      </c>
      <c r="E37" s="48">
        <f>IF(A37&gt;=$B$4,"",(-IPMT(Input!$C$9/12,$B$4-B38,$B$4,$F$4)))</f>
        <v>205.73638565972536</v>
      </c>
      <c r="F37" s="47">
        <f t="shared" si="1"/>
        <v>30860.457848958798</v>
      </c>
    </row>
    <row r="38" spans="1:6" x14ac:dyDescent="0.25">
      <c r="A38" s="7">
        <v>34</v>
      </c>
      <c r="B38" s="7">
        <f t="shared" si="0"/>
        <v>191</v>
      </c>
      <c r="C38" s="47">
        <f>IF(A38&gt;$B$4,"",(Input!$C$11))</f>
        <v>285.44</v>
      </c>
      <c r="D38" s="48">
        <f>IF(A38&gt;=$B$4,"",(-PPMT(Input!$C$9/12,$B$4-B39,$B$4,$F$4)))</f>
        <v>80.231043831817459</v>
      </c>
      <c r="E38" s="48">
        <f>IF(A38&gt;=$B$4,"",(-IPMT(Input!$C$9/12,$B$4-B39,$B$4,$F$4)))</f>
        <v>205.20505424362059</v>
      </c>
      <c r="F38" s="47">
        <f t="shared" si="1"/>
        <v>30780.758136543085</v>
      </c>
    </row>
    <row r="39" spans="1:6" x14ac:dyDescent="0.25">
      <c r="A39" s="7">
        <v>35</v>
      </c>
      <c r="B39" s="7">
        <f t="shared" si="0"/>
        <v>190</v>
      </c>
      <c r="C39" s="47">
        <f>IF(A39&gt;$B$4,"",(Input!$C$11))</f>
        <v>285.44</v>
      </c>
      <c r="D39" s="48">
        <f>IF(A39&gt;=$B$4,"",(-PPMT(Input!$C$9/12,$B$4-B40,$B$4,$F$4)))</f>
        <v>80.765917457362917</v>
      </c>
      <c r="E39" s="48">
        <f>IF(A39&gt;=$B$4,"",(-IPMT(Input!$C$9/12,$B$4-B40,$B$4,$F$4)))</f>
        <v>204.67018061807519</v>
      </c>
      <c r="F39" s="47">
        <f t="shared" si="1"/>
        <v>30700.527092711269</v>
      </c>
    </row>
    <row r="40" spans="1:6" x14ac:dyDescent="0.25">
      <c r="A40" s="60">
        <v>36</v>
      </c>
      <c r="B40" s="60">
        <f t="shared" si="0"/>
        <v>189</v>
      </c>
      <c r="C40" s="58">
        <f>IF(A40&gt;$B$4,"",(Input!$C$11))</f>
        <v>285.44</v>
      </c>
      <c r="D40" s="59">
        <f>IF(A40&gt;=$B$4,"",(-PPMT(Input!$C$9/12,$B$4-B41,$B$4,$F$4)))</f>
        <v>81.304356907078656</v>
      </c>
      <c r="E40" s="59">
        <f>IF(A40&gt;=$B$4,"",(-IPMT(Input!$C$9/12,$B$4-B41,$B$4,$F$4)))</f>
        <v>204.13174116835941</v>
      </c>
      <c r="F40" s="58">
        <f t="shared" si="1"/>
        <v>30619.761175253905</v>
      </c>
    </row>
    <row r="41" spans="1:6" x14ac:dyDescent="0.25">
      <c r="A41" s="63">
        <v>37</v>
      </c>
      <c r="B41" s="63">
        <f t="shared" si="0"/>
        <v>188</v>
      </c>
      <c r="C41" s="47">
        <f>IF(A41&gt;$B$4,"",(Input!$C$11))</f>
        <v>285.44</v>
      </c>
      <c r="D41" s="48">
        <f>IF(A41&gt;=$B$4,"",(-PPMT(Input!$C$9/12,$B$4-B42,$B$4,$F$4)))</f>
        <v>81.846385953125875</v>
      </c>
      <c r="E41" s="48">
        <f>IF(A41&gt;=$B$4,"",(-IPMT(Input!$C$9/12,$B$4-B42,$B$4,$F$4)))</f>
        <v>203.58971212231222</v>
      </c>
      <c r="F41" s="47">
        <f t="shared" si="1"/>
        <v>30538.456818346825</v>
      </c>
    </row>
    <row r="42" spans="1:6" x14ac:dyDescent="0.25">
      <c r="A42" s="7">
        <v>38</v>
      </c>
      <c r="B42" s="7">
        <f t="shared" si="0"/>
        <v>187</v>
      </c>
      <c r="C42" s="47">
        <f>IF(A42&gt;$B$4,"",(Input!$C$11))</f>
        <v>285.44</v>
      </c>
      <c r="D42" s="48">
        <f>IF(A42&gt;=$B$4,"",(-PPMT(Input!$C$9/12,$B$4-B43,$B$4,$F$4)))</f>
        <v>82.392028526146703</v>
      </c>
      <c r="E42" s="48">
        <f>IF(A42&gt;=$B$4,"",(-IPMT(Input!$C$9/12,$B$4-B43,$B$4,$F$4)))</f>
        <v>203.04406954929138</v>
      </c>
      <c r="F42" s="47">
        <f t="shared" si="1"/>
        <v>30456.6104323937</v>
      </c>
    </row>
    <row r="43" spans="1:6" x14ac:dyDescent="0.25">
      <c r="A43" s="7">
        <v>39</v>
      </c>
      <c r="B43" s="7">
        <f t="shared" si="0"/>
        <v>186</v>
      </c>
      <c r="C43" s="47">
        <f>IF(A43&gt;$B$4,"",(Input!$C$11))</f>
        <v>285.44</v>
      </c>
      <c r="D43" s="48">
        <f>IF(A43&gt;=$B$4,"",(-PPMT(Input!$C$9/12,$B$4-B44,$B$4,$F$4)))</f>
        <v>82.941308716321004</v>
      </c>
      <c r="E43" s="48">
        <f>IF(A43&gt;=$B$4,"",(-IPMT(Input!$C$9/12,$B$4-B44,$B$4,$F$4)))</f>
        <v>202.49478935911705</v>
      </c>
      <c r="F43" s="47">
        <f t="shared" si="1"/>
        <v>30374.218403867551</v>
      </c>
    </row>
    <row r="44" spans="1:6" x14ac:dyDescent="0.25">
      <c r="A44" s="7">
        <v>40</v>
      </c>
      <c r="B44" s="7">
        <f t="shared" si="0"/>
        <v>185</v>
      </c>
      <c r="C44" s="47">
        <f>IF(A44&gt;$B$4,"",(Input!$C$11))</f>
        <v>285.44</v>
      </c>
      <c r="D44" s="48">
        <f>IF(A44&gt;=$B$4,"",(-PPMT(Input!$C$9/12,$B$4-B45,$B$4,$F$4)))</f>
        <v>83.494250774429815</v>
      </c>
      <c r="E44" s="48">
        <f>IF(A44&gt;=$B$4,"",(-IPMT(Input!$C$9/12,$B$4-B45,$B$4,$F$4)))</f>
        <v>201.94184730100827</v>
      </c>
      <c r="F44" s="47">
        <f t="shared" si="1"/>
        <v>30291.277095151232</v>
      </c>
    </row>
    <row r="45" spans="1:6" x14ac:dyDescent="0.25">
      <c r="A45" s="7">
        <v>41</v>
      </c>
      <c r="B45" s="7">
        <f t="shared" si="0"/>
        <v>184</v>
      </c>
      <c r="C45" s="47">
        <f>IF(A45&gt;$B$4,"",(Input!$C$11))</f>
        <v>285.44</v>
      </c>
      <c r="D45" s="48">
        <f>IF(A45&gt;=$B$4,"",(-PPMT(Input!$C$9/12,$B$4-B46,$B$4,$F$4)))</f>
        <v>84.050879112926012</v>
      </c>
      <c r="E45" s="48">
        <f>IF(A45&gt;=$B$4,"",(-IPMT(Input!$C$9/12,$B$4-B46,$B$4,$F$4)))</f>
        <v>201.38521896251206</v>
      </c>
      <c r="F45" s="47">
        <f t="shared" si="1"/>
        <v>30207.782844376801</v>
      </c>
    </row>
    <row r="46" spans="1:6" x14ac:dyDescent="0.25">
      <c r="A46" s="7">
        <v>42</v>
      </c>
      <c r="B46" s="7">
        <f t="shared" si="0"/>
        <v>183</v>
      </c>
      <c r="C46" s="47">
        <f>IF(A46&gt;$B$4,"",(Input!$C$11))</f>
        <v>285.44</v>
      </c>
      <c r="D46" s="48">
        <f>IF(A46&gt;=$B$4,"",(-PPMT(Input!$C$9/12,$B$4-B47,$B$4,$F$4)))</f>
        <v>84.61121830701218</v>
      </c>
      <c r="E46" s="48">
        <f>IF(A46&gt;=$B$4,"",(-IPMT(Input!$C$9/12,$B$4-B47,$B$4,$F$4)))</f>
        <v>200.82487976842592</v>
      </c>
      <c r="F46" s="47">
        <f t="shared" si="1"/>
        <v>30123.731965263876</v>
      </c>
    </row>
    <row r="47" spans="1:6" x14ac:dyDescent="0.25">
      <c r="A47" s="7">
        <v>43</v>
      </c>
      <c r="B47" s="7">
        <f t="shared" si="0"/>
        <v>182</v>
      </c>
      <c r="C47" s="47">
        <f>IF(A47&gt;$B$4,"",(Input!$C$11))</f>
        <v>285.44</v>
      </c>
      <c r="D47" s="48">
        <f>IF(A47&gt;=$B$4,"",(-PPMT(Input!$C$9/12,$B$4-B48,$B$4,$F$4)))</f>
        <v>85.175293095725621</v>
      </c>
      <c r="E47" s="48">
        <f>IF(A47&gt;=$B$4,"",(-IPMT(Input!$C$9/12,$B$4-B48,$B$4,$F$4)))</f>
        <v>200.26080497971247</v>
      </c>
      <c r="F47" s="47">
        <f t="shared" si="1"/>
        <v>30039.120746956865</v>
      </c>
    </row>
    <row r="48" spans="1:6" x14ac:dyDescent="0.25">
      <c r="A48" s="7">
        <v>44</v>
      </c>
      <c r="B48" s="7">
        <f t="shared" si="0"/>
        <v>181</v>
      </c>
      <c r="C48" s="47">
        <f>IF(A48&gt;$B$4,"",(Input!$C$11))</f>
        <v>285.44</v>
      </c>
      <c r="D48" s="48">
        <f>IF(A48&gt;=$B$4,"",(-PPMT(Input!$C$9/12,$B$4-B49,$B$4,$F$4)))</f>
        <v>85.743128383030452</v>
      </c>
      <c r="E48" s="48">
        <f>IF(A48&gt;=$B$4,"",(-IPMT(Input!$C$9/12,$B$4-B49,$B$4,$F$4)))</f>
        <v>199.69296969240764</v>
      </c>
      <c r="F48" s="47">
        <f t="shared" si="1"/>
        <v>29953.945453861139</v>
      </c>
    </row>
    <row r="49" spans="1:6" x14ac:dyDescent="0.25">
      <c r="A49" s="7">
        <v>45</v>
      </c>
      <c r="B49" s="7">
        <f t="shared" si="0"/>
        <v>180</v>
      </c>
      <c r="C49" s="47">
        <f>IF(A49&gt;$B$4,"",(Input!$C$11))</f>
        <v>285.44</v>
      </c>
      <c r="D49" s="48">
        <f>IF(A49&gt;=$B$4,"",(-PPMT(Input!$C$9/12,$B$4-B50,$B$4,$F$4)))</f>
        <v>86.314749238917315</v>
      </c>
      <c r="E49" s="48">
        <f>IF(A49&gt;=$B$4,"",(-IPMT(Input!$C$9/12,$B$4-B50,$B$4,$F$4)))</f>
        <v>199.12134883652075</v>
      </c>
      <c r="F49" s="47">
        <f t="shared" si="1"/>
        <v>29868.202325478109</v>
      </c>
    </row>
    <row r="50" spans="1:6" x14ac:dyDescent="0.25">
      <c r="A50" s="7">
        <v>46</v>
      </c>
      <c r="B50" s="7">
        <f t="shared" si="0"/>
        <v>179</v>
      </c>
      <c r="C50" s="47">
        <f>IF(A50&gt;$B$4,"",(Input!$C$11))</f>
        <v>285.44</v>
      </c>
      <c r="D50" s="48">
        <f>IF(A50&gt;=$B$4,"",(-PPMT(Input!$C$9/12,$B$4-B51,$B$4,$F$4)))</f>
        <v>86.890180900510089</v>
      </c>
      <c r="E50" s="48">
        <f>IF(A50&gt;=$B$4,"",(-IPMT(Input!$C$9/12,$B$4-B51,$B$4,$F$4)))</f>
        <v>198.54591717492801</v>
      </c>
      <c r="F50" s="47">
        <f t="shared" si="1"/>
        <v>29781.887576239191</v>
      </c>
    </row>
    <row r="51" spans="1:6" x14ac:dyDescent="0.25">
      <c r="A51" s="7">
        <v>47</v>
      </c>
      <c r="B51" s="7">
        <f t="shared" si="0"/>
        <v>178</v>
      </c>
      <c r="C51" s="47">
        <f>IF(A51&gt;$B$4,"",(Input!$C$11))</f>
        <v>285.44</v>
      </c>
      <c r="D51" s="48">
        <f>IF(A51&gt;=$B$4,"",(-PPMT(Input!$C$9/12,$B$4-B52,$B$4,$F$4)))</f>
        <v>87.469448773180162</v>
      </c>
      <c r="E51" s="48">
        <f>IF(A51&gt;=$B$4,"",(-IPMT(Input!$C$9/12,$B$4-B52,$B$4,$F$4)))</f>
        <v>197.96664930225793</v>
      </c>
      <c r="F51" s="47">
        <f t="shared" si="1"/>
        <v>29694.99739533868</v>
      </c>
    </row>
    <row r="52" spans="1:6" x14ac:dyDescent="0.25">
      <c r="A52" s="60">
        <v>48</v>
      </c>
      <c r="B52" s="60">
        <f t="shared" si="0"/>
        <v>177</v>
      </c>
      <c r="C52" s="58">
        <f>IF(A52&gt;$B$4,"",(Input!$C$11))</f>
        <v>285.44</v>
      </c>
      <c r="D52" s="59">
        <f>IF(A52&gt;=$B$4,"",(-PPMT(Input!$C$9/12,$B$4-B53,$B$4,$F$4)))</f>
        <v>88.05257843166801</v>
      </c>
      <c r="E52" s="59">
        <f>IF(A52&gt;=$B$4,"",(-IPMT(Input!$C$9/12,$B$4-B53,$B$4,$F$4)))</f>
        <v>197.38351964377003</v>
      </c>
      <c r="F52" s="58">
        <f t="shared" si="1"/>
        <v>29607.5279465655</v>
      </c>
    </row>
    <row r="53" spans="1:6" x14ac:dyDescent="0.25">
      <c r="A53" s="7">
        <v>49</v>
      </c>
      <c r="B53" s="7">
        <f t="shared" si="0"/>
        <v>176</v>
      </c>
      <c r="C53" s="47">
        <f>IF(A53&gt;$B$4,"",(Input!$C$11))</f>
        <v>285.44</v>
      </c>
      <c r="D53" s="48">
        <f>IF(A53&gt;=$B$4,"",(-PPMT(Input!$C$9/12,$B$4-B54,$B$4,$F$4)))</f>
        <v>88.639595621212464</v>
      </c>
      <c r="E53" s="48">
        <f>IF(A53&gt;=$B$4,"",(-IPMT(Input!$C$9/12,$B$4-B54,$B$4,$F$4)))</f>
        <v>196.79650245422559</v>
      </c>
      <c r="F53" s="47">
        <f t="shared" si="1"/>
        <v>29519.475368133833</v>
      </c>
    </row>
    <row r="54" spans="1:6" x14ac:dyDescent="0.25">
      <c r="A54" s="7">
        <v>50</v>
      </c>
      <c r="B54" s="7">
        <f t="shared" si="0"/>
        <v>175</v>
      </c>
      <c r="C54" s="47">
        <f>IF(A54&gt;$B$4,"",(Input!$C$11))</f>
        <v>285.44</v>
      </c>
      <c r="D54" s="48">
        <f>IF(A54&gt;=$B$4,"",(-PPMT(Input!$C$9/12,$B$4-B55,$B$4,$F$4)))</f>
        <v>89.230526258687235</v>
      </c>
      <c r="E54" s="48">
        <f>IF(A54&gt;=$B$4,"",(-IPMT(Input!$C$9/12,$B$4-B55,$B$4,$F$4)))</f>
        <v>196.20557181675085</v>
      </c>
      <c r="F54" s="47">
        <f t="shared" si="1"/>
        <v>29430.835772512622</v>
      </c>
    </row>
    <row r="55" spans="1:6" x14ac:dyDescent="0.25">
      <c r="A55" s="7">
        <v>51</v>
      </c>
      <c r="B55" s="7">
        <f t="shared" si="0"/>
        <v>174</v>
      </c>
      <c r="C55" s="47">
        <f>IF(A55&gt;$B$4,"",(Input!$C$11))</f>
        <v>285.44</v>
      </c>
      <c r="D55" s="48">
        <f>IF(A55&gt;=$B$4,"",(-PPMT(Input!$C$9/12,$B$4-B56,$B$4,$F$4)))</f>
        <v>89.825396433745155</v>
      </c>
      <c r="E55" s="48">
        <f>IF(A55&gt;=$B$4,"",(-IPMT(Input!$C$9/12,$B$4-B56,$B$4,$F$4)))</f>
        <v>195.61070164169294</v>
      </c>
      <c r="F55" s="47">
        <f t="shared" si="1"/>
        <v>29341.605246253934</v>
      </c>
    </row>
    <row r="56" spans="1:6" x14ac:dyDescent="0.25">
      <c r="A56" s="7">
        <v>52</v>
      </c>
      <c r="B56" s="7">
        <f t="shared" si="0"/>
        <v>173</v>
      </c>
      <c r="C56" s="47">
        <f>IF(A56&gt;$B$4,"",(Input!$C$11))</f>
        <v>285.44</v>
      </c>
      <c r="D56" s="48">
        <f>IF(A56&gt;=$B$4,"",(-PPMT(Input!$C$9/12,$B$4-B57,$B$4,$F$4)))</f>
        <v>90.424232409970116</v>
      </c>
      <c r="E56" s="48">
        <f>IF(A56&gt;=$B$4,"",(-IPMT(Input!$C$9/12,$B$4-B57,$B$4,$F$4)))</f>
        <v>195.01186566546795</v>
      </c>
      <c r="F56" s="47">
        <f t="shared" si="1"/>
        <v>29251.779849820188</v>
      </c>
    </row>
    <row r="57" spans="1:6" x14ac:dyDescent="0.25">
      <c r="A57" s="7">
        <v>53</v>
      </c>
      <c r="B57" s="7">
        <f t="shared" si="0"/>
        <v>172</v>
      </c>
      <c r="C57" s="47">
        <f>IF(A57&gt;$B$4,"",(Input!$C$11))</f>
        <v>285.44</v>
      </c>
      <c r="D57" s="48">
        <f>IF(A57&gt;=$B$4,"",(-PPMT(Input!$C$9/12,$B$4-B58,$B$4,$F$4)))</f>
        <v>91.027060626036572</v>
      </c>
      <c r="E57" s="48">
        <f>IF(A57&gt;=$B$4,"",(-IPMT(Input!$C$9/12,$B$4-B58,$B$4,$F$4)))</f>
        <v>194.40903744940147</v>
      </c>
      <c r="F57" s="47">
        <f t="shared" si="1"/>
        <v>29161.35561741022</v>
      </c>
    </row>
    <row r="58" spans="1:6" x14ac:dyDescent="0.25">
      <c r="A58" s="7">
        <v>54</v>
      </c>
      <c r="B58" s="7">
        <f t="shared" si="0"/>
        <v>171</v>
      </c>
      <c r="C58" s="47">
        <f>IF(A58&gt;$B$4,"",(Input!$C$11))</f>
        <v>285.44</v>
      </c>
      <c r="D58" s="48">
        <f>IF(A58&gt;=$B$4,"",(-PPMT(Input!$C$9/12,$B$4-B59,$B$4,$F$4)))</f>
        <v>91.633907696876818</v>
      </c>
      <c r="E58" s="48">
        <f>IF(A58&gt;=$B$4,"",(-IPMT(Input!$C$9/12,$B$4-B59,$B$4,$F$4)))</f>
        <v>193.80219037856125</v>
      </c>
      <c r="F58" s="47">
        <f t="shared" si="1"/>
        <v>29070.328556784181</v>
      </c>
    </row>
    <row r="59" spans="1:6" x14ac:dyDescent="0.25">
      <c r="A59" s="7">
        <v>55</v>
      </c>
      <c r="B59" s="7">
        <f t="shared" si="0"/>
        <v>170</v>
      </c>
      <c r="C59" s="47">
        <f>IF(A59&gt;$B$4,"",(Input!$C$11))</f>
        <v>285.44</v>
      </c>
      <c r="D59" s="48">
        <f>IF(A59&gt;=$B$4,"",(-PPMT(Input!$C$9/12,$B$4-B60,$B$4,$F$4)))</f>
        <v>92.244800414855987</v>
      </c>
      <c r="E59" s="48">
        <f>IF(A59&gt;=$B$4,"",(-IPMT(Input!$C$9/12,$B$4-B60,$B$4,$F$4)))</f>
        <v>193.19129766058208</v>
      </c>
      <c r="F59" s="47">
        <f t="shared" si="1"/>
        <v>28978.694649087305</v>
      </c>
    </row>
    <row r="60" spans="1:6" x14ac:dyDescent="0.25">
      <c r="A60" s="7">
        <v>56</v>
      </c>
      <c r="B60" s="7">
        <f t="shared" si="0"/>
        <v>169</v>
      </c>
      <c r="C60" s="47">
        <f>IF(A60&gt;$B$4,"",(Input!$C$11))</f>
        <v>285.44</v>
      </c>
      <c r="D60" s="48">
        <f>IF(A60&gt;=$B$4,"",(-PPMT(Input!$C$9/12,$B$4-B61,$B$4,$F$4)))</f>
        <v>92.859765750955049</v>
      </c>
      <c r="E60" s="48">
        <f>IF(A60&gt;=$B$4,"",(-IPMT(Input!$C$9/12,$B$4-B61,$B$4,$F$4)))</f>
        <v>192.57633232448305</v>
      </c>
      <c r="F60" s="47">
        <f t="shared" si="1"/>
        <v>28886.449848672448</v>
      </c>
    </row>
    <row r="61" spans="1:6" x14ac:dyDescent="0.25">
      <c r="A61" s="7">
        <v>57</v>
      </c>
      <c r="B61" s="7">
        <f t="shared" si="0"/>
        <v>168</v>
      </c>
      <c r="C61" s="47">
        <f>IF(A61&gt;$B$4,"",(Input!$C$11))</f>
        <v>285.44</v>
      </c>
      <c r="D61" s="48">
        <f>IF(A61&gt;=$B$4,"",(-PPMT(Input!$C$9/12,$B$4-B62,$B$4,$F$4)))</f>
        <v>93.478830855961419</v>
      </c>
      <c r="E61" s="48">
        <f>IF(A61&gt;=$B$4,"",(-IPMT(Input!$C$9/12,$B$4-B62,$B$4,$F$4)))</f>
        <v>191.95726721947668</v>
      </c>
      <c r="F61" s="47">
        <f t="shared" si="1"/>
        <v>28793.590082921492</v>
      </c>
    </row>
    <row r="62" spans="1:6" x14ac:dyDescent="0.25">
      <c r="A62" s="7">
        <v>58</v>
      </c>
      <c r="B62" s="7">
        <f t="shared" si="0"/>
        <v>167</v>
      </c>
      <c r="C62" s="47">
        <f>IF(A62&gt;$B$4,"",(Input!$C$11))</f>
        <v>285.44</v>
      </c>
      <c r="D62" s="48">
        <f>IF(A62&gt;=$B$4,"",(-PPMT(Input!$C$9/12,$B$4-B63,$B$4,$F$4)))</f>
        <v>94.102023061667822</v>
      </c>
      <c r="E62" s="48">
        <f>IF(A62&gt;=$B$4,"",(-IPMT(Input!$C$9/12,$B$4-B63,$B$4,$F$4)))</f>
        <v>191.33407501377025</v>
      </c>
      <c r="F62" s="47">
        <f t="shared" si="1"/>
        <v>28700.11125206553</v>
      </c>
    </row>
    <row r="63" spans="1:6" x14ac:dyDescent="0.25">
      <c r="A63" s="7">
        <v>59</v>
      </c>
      <c r="B63" s="7">
        <f t="shared" si="0"/>
        <v>166</v>
      </c>
      <c r="C63" s="47">
        <f>IF(A63&gt;$B$4,"",(Input!$C$11))</f>
        <v>285.44</v>
      </c>
      <c r="D63" s="48">
        <f>IF(A63&gt;=$B$4,"",(-PPMT(Input!$C$9/12,$B$4-B64,$B$4,$F$4)))</f>
        <v>94.729369882078927</v>
      </c>
      <c r="E63" s="48">
        <f>IF(A63&gt;=$B$4,"",(-IPMT(Input!$C$9/12,$B$4-B64,$B$4,$F$4)))</f>
        <v>190.70672819335914</v>
      </c>
      <c r="F63" s="47">
        <f t="shared" si="1"/>
        <v>28606.009229003863</v>
      </c>
    </row>
    <row r="64" spans="1:6" x14ac:dyDescent="0.25">
      <c r="A64" s="60">
        <v>60</v>
      </c>
      <c r="B64" s="60">
        <f t="shared" si="0"/>
        <v>165</v>
      </c>
      <c r="C64" s="58">
        <f>IF(A64&gt;$B$4,"",(Input!$C$11))</f>
        <v>285.44</v>
      </c>
      <c r="D64" s="59">
        <f>IF(A64&gt;=$B$4,"",(-PPMT(Input!$C$9/12,$B$4-B65,$B$4,$F$4)))</f>
        <v>95.360899014626128</v>
      </c>
      <c r="E64" s="59">
        <f>IF(A64&gt;=$B$4,"",(-IPMT(Input!$C$9/12,$B$4-B65,$B$4,$F$4)))</f>
        <v>190.07519906081194</v>
      </c>
      <c r="F64" s="58">
        <f t="shared" si="1"/>
        <v>28511.279859121783</v>
      </c>
    </row>
    <row r="65" spans="1:6" x14ac:dyDescent="0.25">
      <c r="A65" s="7">
        <v>61</v>
      </c>
      <c r="B65" s="7">
        <f t="shared" si="0"/>
        <v>164</v>
      </c>
      <c r="C65" s="47">
        <f>IF(A65&gt;$B$4,"",(Input!$C$11))</f>
        <v>285.44</v>
      </c>
      <c r="D65" s="48">
        <f>IF(A65&gt;=$B$4,"",(-PPMT(Input!$C$9/12,$B$4-B66,$B$4,$F$4)))</f>
        <v>95.996638341390295</v>
      </c>
      <c r="E65" s="48">
        <f>IF(A65&gt;=$B$4,"",(-IPMT(Input!$C$9/12,$B$4-B66,$B$4,$F$4)))</f>
        <v>189.43945973404777</v>
      </c>
      <c r="F65" s="47">
        <f t="shared" si="1"/>
        <v>28415.918960107156</v>
      </c>
    </row>
    <row r="66" spans="1:6" x14ac:dyDescent="0.25">
      <c r="A66" s="7">
        <v>62</v>
      </c>
      <c r="B66" s="7">
        <f t="shared" si="0"/>
        <v>163</v>
      </c>
      <c r="C66" s="47">
        <f>IF(A66&gt;$B$4,"",(Input!$C$11))</f>
        <v>285.44</v>
      </c>
      <c r="D66" s="48">
        <f>IF(A66&gt;=$B$4,"",(-PPMT(Input!$C$9/12,$B$4-B67,$B$4,$F$4)))</f>
        <v>96.636615930332923</v>
      </c>
      <c r="E66" s="48">
        <f>IF(A66&gt;=$B$4,"",(-IPMT(Input!$C$9/12,$B$4-B67,$B$4,$F$4)))</f>
        <v>188.79948214510515</v>
      </c>
      <c r="F66" s="47">
        <f t="shared" si="1"/>
        <v>28319.922321765764</v>
      </c>
    </row>
    <row r="67" spans="1:6" x14ac:dyDescent="0.25">
      <c r="A67" s="7">
        <v>63</v>
      </c>
      <c r="B67" s="7">
        <f t="shared" si="0"/>
        <v>162</v>
      </c>
      <c r="C67" s="47">
        <f>IF(A67&gt;$B$4,"",(Input!$C$11))</f>
        <v>285.44</v>
      </c>
      <c r="D67" s="48">
        <f>IF(A67&gt;=$B$4,"",(-PPMT(Input!$C$9/12,$B$4-B68,$B$4,$F$4)))</f>
        <v>97.280860036535131</v>
      </c>
      <c r="E67" s="48">
        <f>IF(A67&gt;=$B$4,"",(-IPMT(Input!$C$9/12,$B$4-B68,$B$4,$F$4)))</f>
        <v>188.15523803890292</v>
      </c>
      <c r="F67" s="47">
        <f t="shared" si="1"/>
        <v>28223.285705835431</v>
      </c>
    </row>
    <row r="68" spans="1:6" x14ac:dyDescent="0.25">
      <c r="A68" s="7">
        <v>64</v>
      </c>
      <c r="B68" s="7">
        <f t="shared" si="0"/>
        <v>161</v>
      </c>
      <c r="C68" s="47">
        <f>IF(A68&gt;$B$4,"",(Input!$C$11))</f>
        <v>285.44</v>
      </c>
      <c r="D68" s="48">
        <f>IF(A68&gt;=$B$4,"",(-PPMT(Input!$C$9/12,$B$4-B69,$B$4,$F$4)))</f>
        <v>97.929399103445363</v>
      </c>
      <c r="E68" s="48">
        <f>IF(A68&gt;=$B$4,"",(-IPMT(Input!$C$9/12,$B$4-B69,$B$4,$F$4)))</f>
        <v>187.50669897199273</v>
      </c>
      <c r="F68" s="47">
        <f t="shared" si="1"/>
        <v>28126.004845798896</v>
      </c>
    </row>
    <row r="69" spans="1:6" x14ac:dyDescent="0.25">
      <c r="A69" s="7">
        <v>65</v>
      </c>
      <c r="B69" s="7">
        <f t="shared" ref="B69:B124" si="2">IF(A69&gt;$B$4,"",(B68-1))</f>
        <v>160</v>
      </c>
      <c r="C69" s="47">
        <f>IF(A69&gt;$B$4,"",(Input!$C$11))</f>
        <v>285.44</v>
      </c>
      <c r="D69" s="48">
        <f>IF(A69&gt;=$B$4,"",(-PPMT(Input!$C$9/12,$B$4-B70,$B$4,$F$4)))</f>
        <v>98.582261764135012</v>
      </c>
      <c r="E69" s="48">
        <f>IF(A69&gt;=$B$4,"",(-IPMT(Input!$C$9/12,$B$4-B70,$B$4,$F$4)))</f>
        <v>186.85383631130307</v>
      </c>
      <c r="F69" s="47">
        <f t="shared" ref="F69:F132" si="3">IF(A69&gt;$B$4,"",F68-D68)</f>
        <v>28028.07544669545</v>
      </c>
    </row>
    <row r="70" spans="1:6" x14ac:dyDescent="0.25">
      <c r="A70" s="7">
        <v>66</v>
      </c>
      <c r="B70" s="7">
        <f t="shared" si="2"/>
        <v>159</v>
      </c>
      <c r="C70" s="47">
        <f>IF(A70&gt;$B$4,"",(Input!$C$11))</f>
        <v>285.44</v>
      </c>
      <c r="D70" s="48">
        <f>IF(A70&gt;=$B$4,"",(-PPMT(Input!$C$9/12,$B$4-B71,$B$4,$F$4)))</f>
        <v>99.239476842562553</v>
      </c>
      <c r="E70" s="48">
        <f>IF(A70&gt;=$B$4,"",(-IPMT(Input!$C$9/12,$B$4-B71,$B$4,$F$4)))</f>
        <v>186.19662123287551</v>
      </c>
      <c r="F70" s="47">
        <f t="shared" si="3"/>
        <v>27929.493184931314</v>
      </c>
    </row>
    <row r="71" spans="1:6" x14ac:dyDescent="0.25">
      <c r="A71" s="7">
        <v>67</v>
      </c>
      <c r="B71" s="7">
        <f t="shared" si="2"/>
        <v>158</v>
      </c>
      <c r="C71" s="47">
        <f>IF(A71&gt;$B$4,"",(Input!$C$11))</f>
        <v>285.44</v>
      </c>
      <c r="D71" s="48">
        <f>IF(A71&gt;=$B$4,"",(-PPMT(Input!$C$9/12,$B$4-B72,$B$4,$F$4)))</f>
        <v>99.901073354846304</v>
      </c>
      <c r="E71" s="48">
        <f>IF(A71&gt;=$B$4,"",(-IPMT(Input!$C$9/12,$B$4-B72,$B$4,$F$4)))</f>
        <v>185.53502472059179</v>
      </c>
      <c r="F71" s="47">
        <f t="shared" si="3"/>
        <v>27830.253708088752</v>
      </c>
    </row>
    <row r="72" spans="1:6" x14ac:dyDescent="0.25">
      <c r="A72" s="7">
        <v>68</v>
      </c>
      <c r="B72" s="7">
        <f t="shared" si="2"/>
        <v>157</v>
      </c>
      <c r="C72" s="47">
        <f>IF(A72&gt;$B$4,"",(Input!$C$11))</f>
        <v>285.44</v>
      </c>
      <c r="D72" s="48">
        <f>IF(A72&gt;=$B$4,"",(-PPMT(Input!$C$9/12,$B$4-B73,$B$4,$F$4)))</f>
        <v>100.56708051054528</v>
      </c>
      <c r="E72" s="48">
        <f>IF(A72&gt;=$B$4,"",(-IPMT(Input!$C$9/12,$B$4-B73,$B$4,$F$4)))</f>
        <v>184.86901756489283</v>
      </c>
      <c r="F72" s="47">
        <f t="shared" si="3"/>
        <v>27730.352634733907</v>
      </c>
    </row>
    <row r="73" spans="1:6" x14ac:dyDescent="0.25">
      <c r="A73" s="7">
        <v>69</v>
      </c>
      <c r="B73" s="7">
        <f t="shared" si="2"/>
        <v>156</v>
      </c>
      <c r="C73" s="47">
        <f>IF(A73&gt;$B$4,"",(Input!$C$11))</f>
        <v>285.44</v>
      </c>
      <c r="D73" s="48">
        <f>IF(A73&gt;=$B$4,"",(-PPMT(Input!$C$9/12,$B$4-B74,$B$4,$F$4)))</f>
        <v>101.23752771394894</v>
      </c>
      <c r="E73" s="48">
        <f>IF(A73&gt;=$B$4,"",(-IPMT(Input!$C$9/12,$B$4-B74,$B$4,$F$4)))</f>
        <v>184.19857036148915</v>
      </c>
      <c r="F73" s="47">
        <f t="shared" si="3"/>
        <v>27629.785554223363</v>
      </c>
    </row>
    <row r="74" spans="1:6" x14ac:dyDescent="0.25">
      <c r="A74" s="7">
        <v>70</v>
      </c>
      <c r="B74" s="7">
        <f t="shared" si="2"/>
        <v>155</v>
      </c>
      <c r="C74" s="47">
        <f>IF(A74&gt;$B$4,"",(Input!$C$11))</f>
        <v>285.44</v>
      </c>
      <c r="D74" s="48">
        <f>IF(A74&gt;=$B$4,"",(-PPMT(Input!$C$9/12,$B$4-B75,$B$4,$F$4)))</f>
        <v>101.91244456537525</v>
      </c>
      <c r="E74" s="48">
        <f>IF(A74&gt;=$B$4,"",(-IPMT(Input!$C$9/12,$B$4-B75,$B$4,$F$4)))</f>
        <v>183.52365351006284</v>
      </c>
      <c r="F74" s="47">
        <f t="shared" si="3"/>
        <v>27528.548026509416</v>
      </c>
    </row>
    <row r="75" spans="1:6" x14ac:dyDescent="0.25">
      <c r="A75" s="7">
        <v>71</v>
      </c>
      <c r="B75" s="7">
        <f t="shared" si="2"/>
        <v>154</v>
      </c>
      <c r="C75" s="47">
        <f>IF(A75&gt;$B$4,"",(Input!$C$11))</f>
        <v>285.44</v>
      </c>
      <c r="D75" s="48">
        <f>IF(A75&gt;=$B$4,"",(-PPMT(Input!$C$9/12,$B$4-B76,$B$4,$F$4)))</f>
        <v>102.59186086247776</v>
      </c>
      <c r="E75" s="48">
        <f>IF(A75&gt;=$B$4,"",(-IPMT(Input!$C$9/12,$B$4-B76,$B$4,$F$4)))</f>
        <v>182.84423721296031</v>
      </c>
      <c r="F75" s="47">
        <f t="shared" si="3"/>
        <v>27426.63558194404</v>
      </c>
    </row>
    <row r="76" spans="1:6" x14ac:dyDescent="0.25">
      <c r="A76" s="60">
        <v>72</v>
      </c>
      <c r="B76" s="60">
        <f t="shared" si="2"/>
        <v>153</v>
      </c>
      <c r="C76" s="58">
        <f>IF(A76&gt;$B$4,"",(Input!$C$11))</f>
        <v>285.44</v>
      </c>
      <c r="D76" s="59">
        <f>IF(A76&gt;=$B$4,"",(-PPMT(Input!$C$9/12,$B$4-B77,$B$4,$F$4)))</f>
        <v>103.27580660156094</v>
      </c>
      <c r="E76" s="59">
        <f>IF(A76&gt;=$B$4,"",(-IPMT(Input!$C$9/12,$B$4-B77,$B$4,$F$4)))</f>
        <v>182.16029147387715</v>
      </c>
      <c r="F76" s="58">
        <f t="shared" si="3"/>
        <v>27324.043721081562</v>
      </c>
    </row>
    <row r="77" spans="1:6" x14ac:dyDescent="0.25">
      <c r="A77" s="7">
        <v>73</v>
      </c>
      <c r="B77" s="7">
        <f t="shared" si="2"/>
        <v>152</v>
      </c>
      <c r="C77" s="47">
        <f>IF(A77&gt;$B$4,"",(Input!$C$11))</f>
        <v>285.44</v>
      </c>
      <c r="D77" s="48">
        <f>IF(A77&gt;=$B$4,"",(-PPMT(Input!$C$9/12,$B$4-B78,$B$4,$F$4)))</f>
        <v>103.96431197890468</v>
      </c>
      <c r="E77" s="48">
        <f>IF(A77&gt;=$B$4,"",(-IPMT(Input!$C$9/12,$B$4-B78,$B$4,$F$4)))</f>
        <v>181.47178609653344</v>
      </c>
      <c r="F77" s="47">
        <f t="shared" si="3"/>
        <v>27220.767914480002</v>
      </c>
    </row>
    <row r="78" spans="1:6" x14ac:dyDescent="0.25">
      <c r="A78" s="7">
        <v>74</v>
      </c>
      <c r="B78" s="7">
        <f t="shared" si="2"/>
        <v>151</v>
      </c>
      <c r="C78" s="47">
        <f>IF(A78&gt;$B$4,"",(Input!$C$11))</f>
        <v>285.44</v>
      </c>
      <c r="D78" s="48">
        <f>IF(A78&gt;=$B$4,"",(-PPMT(Input!$C$9/12,$B$4-B79,$B$4,$F$4)))</f>
        <v>104.65740739209737</v>
      </c>
      <c r="E78" s="48">
        <f>IF(A78&gt;=$B$4,"",(-IPMT(Input!$C$9/12,$B$4-B79,$B$4,$F$4)))</f>
        <v>180.7786906833407</v>
      </c>
      <c r="F78" s="47">
        <f t="shared" si="3"/>
        <v>27116.803602501099</v>
      </c>
    </row>
    <row r="79" spans="1:6" x14ac:dyDescent="0.25">
      <c r="A79" s="7">
        <v>75</v>
      </c>
      <c r="B79" s="7">
        <f t="shared" si="2"/>
        <v>150</v>
      </c>
      <c r="C79" s="47">
        <f>IF(A79&gt;$B$4,"",(Input!$C$11))</f>
        <v>285.44</v>
      </c>
      <c r="D79" s="48">
        <f>IF(A79&gt;=$B$4,"",(-PPMT(Input!$C$9/12,$B$4-B80,$B$4,$F$4)))</f>
        <v>105.35512344137803</v>
      </c>
      <c r="E79" s="48">
        <f>IF(A79&gt;=$B$4,"",(-IPMT(Input!$C$9/12,$B$4-B80,$B$4,$F$4)))</f>
        <v>180.08097463406006</v>
      </c>
      <c r="F79" s="47">
        <f t="shared" si="3"/>
        <v>27012.146195109002</v>
      </c>
    </row>
    <row r="80" spans="1:6" x14ac:dyDescent="0.25">
      <c r="A80" s="7">
        <v>76</v>
      </c>
      <c r="B80" s="7">
        <f t="shared" si="2"/>
        <v>149</v>
      </c>
      <c r="C80" s="47">
        <f>IF(A80&gt;$B$4,"",(Input!$C$11))</f>
        <v>285.44</v>
      </c>
      <c r="D80" s="48">
        <f>IF(A80&gt;=$B$4,"",(-PPMT(Input!$C$9/12,$B$4-B81,$B$4,$F$4)))</f>
        <v>106.0574909309872</v>
      </c>
      <c r="E80" s="48">
        <f>IF(A80&gt;=$B$4,"",(-IPMT(Input!$C$9/12,$B$4-B81,$B$4,$F$4)))</f>
        <v>179.37860714445088</v>
      </c>
      <c r="F80" s="47">
        <f t="shared" si="3"/>
        <v>26906.791071667623</v>
      </c>
    </row>
    <row r="81" spans="1:6" x14ac:dyDescent="0.25">
      <c r="A81" s="7">
        <v>77</v>
      </c>
      <c r="B81" s="7">
        <f t="shared" si="2"/>
        <v>148</v>
      </c>
      <c r="C81" s="47">
        <f>IF(A81&gt;$B$4,"",(Input!$C$11))</f>
        <v>285.44</v>
      </c>
      <c r="D81" s="48">
        <f>IF(A81&gt;=$B$4,"",(-PPMT(Input!$C$9/12,$B$4-B82,$B$4,$F$4)))</f>
        <v>106.76454087052713</v>
      </c>
      <c r="E81" s="48">
        <f>IF(A81&gt;=$B$4,"",(-IPMT(Input!$C$9/12,$B$4-B82,$B$4,$F$4)))</f>
        <v>178.67155720491095</v>
      </c>
      <c r="F81" s="47">
        <f t="shared" si="3"/>
        <v>26800.733580736636</v>
      </c>
    </row>
    <row r="82" spans="1:6" x14ac:dyDescent="0.25">
      <c r="A82" s="7">
        <v>78</v>
      </c>
      <c r="B82" s="7">
        <f t="shared" si="2"/>
        <v>147</v>
      </c>
      <c r="C82" s="47">
        <f>IF(A82&gt;$B$4,"",(Input!$C$11))</f>
        <v>285.44</v>
      </c>
      <c r="D82" s="48">
        <f>IF(A82&gt;=$B$4,"",(-PPMT(Input!$C$9/12,$B$4-B83,$B$4,$F$4)))</f>
        <v>107.47630447633063</v>
      </c>
      <c r="E82" s="48">
        <f>IF(A82&gt;=$B$4,"",(-IPMT(Input!$C$9/12,$B$4-B83,$B$4,$F$4)))</f>
        <v>177.95979359910746</v>
      </c>
      <c r="F82" s="47">
        <f t="shared" si="3"/>
        <v>26693.969039866108</v>
      </c>
    </row>
    <row r="83" spans="1:6" x14ac:dyDescent="0.25">
      <c r="A83" s="7">
        <v>79</v>
      </c>
      <c r="B83" s="7">
        <f t="shared" si="2"/>
        <v>146</v>
      </c>
      <c r="C83" s="47">
        <f>IF(A83&gt;$B$4,"",(Input!$C$11))</f>
        <v>285.44</v>
      </c>
      <c r="D83" s="48">
        <f>IF(A83&gt;=$B$4,"",(-PPMT(Input!$C$9/12,$B$4-B84,$B$4,$F$4)))</f>
        <v>108.19281317283951</v>
      </c>
      <c r="E83" s="48">
        <f>IF(A83&gt;=$B$4,"",(-IPMT(Input!$C$9/12,$B$4-B84,$B$4,$F$4)))</f>
        <v>177.24328490259856</v>
      </c>
      <c r="F83" s="47">
        <f t="shared" si="3"/>
        <v>26586.492735389776</v>
      </c>
    </row>
    <row r="84" spans="1:6" x14ac:dyDescent="0.25">
      <c r="A84" s="7">
        <v>80</v>
      </c>
      <c r="B84" s="7">
        <f t="shared" si="2"/>
        <v>145</v>
      </c>
      <c r="C84" s="47">
        <f>IF(A84&gt;$B$4,"",(Input!$C$11))</f>
        <v>285.44</v>
      </c>
      <c r="D84" s="48">
        <f>IF(A84&gt;=$B$4,"",(-PPMT(Input!$C$9/12,$B$4-B85,$B$4,$F$4)))</f>
        <v>108.91409859399178</v>
      </c>
      <c r="E84" s="48">
        <f>IF(A84&gt;=$B$4,"",(-IPMT(Input!$C$9/12,$B$4-B85,$B$4,$F$4)))</f>
        <v>176.52199948144633</v>
      </c>
      <c r="F84" s="47">
        <f t="shared" si="3"/>
        <v>26478.299922216938</v>
      </c>
    </row>
    <row r="85" spans="1:6" x14ac:dyDescent="0.25">
      <c r="A85" s="7">
        <v>81</v>
      </c>
      <c r="B85" s="7">
        <f t="shared" si="2"/>
        <v>144</v>
      </c>
      <c r="C85" s="47">
        <f>IF(A85&gt;$B$4,"",(Input!$C$11))</f>
        <v>285.44</v>
      </c>
      <c r="D85" s="48">
        <f>IF(A85&gt;=$B$4,"",(-PPMT(Input!$C$9/12,$B$4-B86,$B$4,$F$4)))</f>
        <v>109.64019258461838</v>
      </c>
      <c r="E85" s="48">
        <f>IF(A85&gt;=$B$4,"",(-IPMT(Input!$C$9/12,$B$4-B86,$B$4,$F$4)))</f>
        <v>175.79590549081971</v>
      </c>
      <c r="F85" s="47">
        <f t="shared" si="3"/>
        <v>26369.385823622946</v>
      </c>
    </row>
    <row r="86" spans="1:6" x14ac:dyDescent="0.25">
      <c r="A86" s="7">
        <v>82</v>
      </c>
      <c r="B86" s="7">
        <f t="shared" si="2"/>
        <v>143</v>
      </c>
      <c r="C86" s="47">
        <f>IF(A86&gt;$B$4,"",(Input!$C$11))</f>
        <v>285.44</v>
      </c>
      <c r="D86" s="48">
        <f>IF(A86&gt;=$B$4,"",(-PPMT(Input!$C$9/12,$B$4-B87,$B$4,$F$4)))</f>
        <v>110.37112720184916</v>
      </c>
      <c r="E86" s="48">
        <f>IF(A86&gt;=$B$4,"",(-IPMT(Input!$C$9/12,$B$4-B87,$B$4,$F$4)))</f>
        <v>175.06497087358889</v>
      </c>
      <c r="F86" s="47">
        <f t="shared" si="3"/>
        <v>26259.745631038328</v>
      </c>
    </row>
    <row r="87" spans="1:6" x14ac:dyDescent="0.25">
      <c r="A87" s="7">
        <v>83</v>
      </c>
      <c r="B87" s="7">
        <f t="shared" si="2"/>
        <v>142</v>
      </c>
      <c r="C87" s="47">
        <f>IF(A87&gt;$B$4,"",(Input!$C$11))</f>
        <v>285.44</v>
      </c>
      <c r="D87" s="48">
        <f>IF(A87&gt;=$B$4,"",(-PPMT(Input!$C$9/12,$B$4-B88,$B$4,$F$4)))</f>
        <v>111.10693471652817</v>
      </c>
      <c r="E87" s="48">
        <f>IF(A87&gt;=$B$4,"",(-IPMT(Input!$C$9/12,$B$4-B88,$B$4,$F$4)))</f>
        <v>174.32916335890991</v>
      </c>
      <c r="F87" s="47">
        <f t="shared" si="3"/>
        <v>26149.37450383648</v>
      </c>
    </row>
    <row r="88" spans="1:6" x14ac:dyDescent="0.25">
      <c r="A88" s="60">
        <v>84</v>
      </c>
      <c r="B88" s="60">
        <f t="shared" si="2"/>
        <v>141</v>
      </c>
      <c r="C88" s="58">
        <f>IF(A88&gt;$B$4,"",(Input!$C$11))</f>
        <v>285.44</v>
      </c>
      <c r="D88" s="59">
        <f>IF(A88&gt;=$B$4,"",(-PPMT(Input!$C$9/12,$B$4-B89,$B$4,$F$4)))</f>
        <v>111.84764761463835</v>
      </c>
      <c r="E88" s="59">
        <f>IF(A88&gt;=$B$4,"",(-IPMT(Input!$C$9/12,$B$4-B89,$B$4,$F$4)))</f>
        <v>173.58845046079969</v>
      </c>
      <c r="F88" s="58">
        <f t="shared" si="3"/>
        <v>26038.267569119951</v>
      </c>
    </row>
    <row r="89" spans="1:6" x14ac:dyDescent="0.25">
      <c r="A89" s="7">
        <v>85</v>
      </c>
      <c r="B89" s="7">
        <f t="shared" si="2"/>
        <v>140</v>
      </c>
      <c r="C89" s="47">
        <f>IF(A89&gt;$B$4,"",(Input!$C$11))</f>
        <v>285.44</v>
      </c>
      <c r="D89" s="48">
        <f>IF(A89&gt;=$B$4,"",(-PPMT(Input!$C$9/12,$B$4-B90,$B$4,$F$4)))</f>
        <v>112.59329859873594</v>
      </c>
      <c r="E89" s="48">
        <f>IF(A89&gt;=$B$4,"",(-IPMT(Input!$C$9/12,$B$4-B90,$B$4,$F$4)))</f>
        <v>172.84279947670214</v>
      </c>
      <c r="F89" s="47">
        <f t="shared" si="3"/>
        <v>25926.419921505312</v>
      </c>
    </row>
    <row r="90" spans="1:6" x14ac:dyDescent="0.25">
      <c r="A90" s="7">
        <v>86</v>
      </c>
      <c r="B90" s="7">
        <f t="shared" si="2"/>
        <v>139</v>
      </c>
      <c r="C90" s="47">
        <f>IF(A90&gt;$B$4,"",(Input!$C$11))</f>
        <v>285.44</v>
      </c>
      <c r="D90" s="48">
        <f>IF(A90&gt;=$B$4,"",(-PPMT(Input!$C$9/12,$B$4-B91,$B$4,$F$4)))</f>
        <v>113.34392058939419</v>
      </c>
      <c r="E90" s="48">
        <f>IF(A90&gt;=$B$4,"",(-IPMT(Input!$C$9/12,$B$4-B91,$B$4,$F$4)))</f>
        <v>172.09217748604388</v>
      </c>
      <c r="F90" s="47">
        <f t="shared" si="3"/>
        <v>25813.826622906578</v>
      </c>
    </row>
    <row r="91" spans="1:6" x14ac:dyDescent="0.25">
      <c r="A91" s="7">
        <v>87</v>
      </c>
      <c r="B91" s="7">
        <f t="shared" si="2"/>
        <v>138</v>
      </c>
      <c r="C91" s="47">
        <f>IF(A91&gt;$B$4,"",(Input!$C$11))</f>
        <v>285.44</v>
      </c>
      <c r="D91" s="48">
        <f>IF(A91&gt;=$B$4,"",(-PPMT(Input!$C$9/12,$B$4-B92,$B$4,$F$4)))</f>
        <v>114.09954672665683</v>
      </c>
      <c r="E91" s="48">
        <f>IF(A91&gt;=$B$4,"",(-IPMT(Input!$C$9/12,$B$4-B92,$B$4,$F$4)))</f>
        <v>171.33655134878126</v>
      </c>
      <c r="F91" s="47">
        <f t="shared" si="3"/>
        <v>25700.482702317182</v>
      </c>
    </row>
    <row r="92" spans="1:6" x14ac:dyDescent="0.25">
      <c r="A92" s="7">
        <v>88</v>
      </c>
      <c r="B92" s="7">
        <f t="shared" si="2"/>
        <v>137</v>
      </c>
      <c r="C92" s="47">
        <f>IF(A92&gt;$B$4,"",(Input!$C$11))</f>
        <v>285.44</v>
      </c>
      <c r="D92" s="48">
        <f>IF(A92&gt;=$B$4,"",(-PPMT(Input!$C$9/12,$B$4-B93,$B$4,$F$4)))</f>
        <v>114.8602103715012</v>
      </c>
      <c r="E92" s="48">
        <f>IF(A92&gt;=$B$4,"",(-IPMT(Input!$C$9/12,$B$4-B93,$B$4,$F$4)))</f>
        <v>170.57588770393687</v>
      </c>
      <c r="F92" s="47">
        <f t="shared" si="3"/>
        <v>25586.383155590524</v>
      </c>
    </row>
    <row r="93" spans="1:6" x14ac:dyDescent="0.25">
      <c r="A93" s="7">
        <v>89</v>
      </c>
      <c r="B93" s="7">
        <f t="shared" si="2"/>
        <v>136</v>
      </c>
      <c r="C93" s="47">
        <f>IF(A93&gt;$B$4,"",(Input!$C$11))</f>
        <v>285.44</v>
      </c>
      <c r="D93" s="48">
        <f>IF(A93&gt;=$B$4,"",(-PPMT(Input!$C$9/12,$B$4-B94,$B$4,$F$4)))</f>
        <v>115.62594510731121</v>
      </c>
      <c r="E93" s="48">
        <f>IF(A93&gt;=$B$4,"",(-IPMT(Input!$C$9/12,$B$4-B94,$B$4,$F$4)))</f>
        <v>169.81015296812686</v>
      </c>
      <c r="F93" s="47">
        <f t="shared" si="3"/>
        <v>25471.522945219021</v>
      </c>
    </row>
    <row r="94" spans="1:6" x14ac:dyDescent="0.25">
      <c r="A94" s="7">
        <v>90</v>
      </c>
      <c r="B94" s="7">
        <f t="shared" si="2"/>
        <v>135</v>
      </c>
      <c r="C94" s="47">
        <f>IF(A94&gt;$B$4,"",(Input!$C$11))</f>
        <v>285.44</v>
      </c>
      <c r="D94" s="48">
        <f>IF(A94&gt;=$B$4,"",(-PPMT(Input!$C$9/12,$B$4-B95,$B$4,$F$4)))</f>
        <v>116.39678474135994</v>
      </c>
      <c r="E94" s="48">
        <f>IF(A94&gt;=$B$4,"",(-IPMT(Input!$C$9/12,$B$4-B95,$B$4,$F$4)))</f>
        <v>169.03931333407814</v>
      </c>
      <c r="F94" s="47">
        <f t="shared" si="3"/>
        <v>25355.897000111709</v>
      </c>
    </row>
    <row r="95" spans="1:6" x14ac:dyDescent="0.25">
      <c r="A95" s="7">
        <v>91</v>
      </c>
      <c r="B95" s="7">
        <f t="shared" si="2"/>
        <v>134</v>
      </c>
      <c r="C95" s="47">
        <f>IF(A95&gt;$B$4,"",(Input!$C$11))</f>
        <v>285.44</v>
      </c>
      <c r="D95" s="48">
        <f>IF(A95&gt;=$B$4,"",(-PPMT(Input!$C$9/12,$B$4-B96,$B$4,$F$4)))</f>
        <v>117.17276330630233</v>
      </c>
      <c r="E95" s="48">
        <f>IF(A95&gt;=$B$4,"",(-IPMT(Input!$C$9/12,$B$4-B96,$B$4,$F$4)))</f>
        <v>168.26333476913572</v>
      </c>
      <c r="F95" s="47">
        <f t="shared" si="3"/>
        <v>25239.50021537035</v>
      </c>
    </row>
    <row r="96" spans="1:6" x14ac:dyDescent="0.25">
      <c r="A96" s="7">
        <v>92</v>
      </c>
      <c r="B96" s="7">
        <f t="shared" si="2"/>
        <v>133</v>
      </c>
      <c r="C96" s="47">
        <f>IF(A96&gt;$B$4,"",(Input!$C$11))</f>
        <v>285.44</v>
      </c>
      <c r="D96" s="48">
        <f>IF(A96&gt;=$B$4,"",(-PPMT(Input!$C$9/12,$B$4-B97,$B$4,$F$4)))</f>
        <v>117.95391506167769</v>
      </c>
      <c r="E96" s="48">
        <f>IF(A96&gt;=$B$4,"",(-IPMT(Input!$C$9/12,$B$4-B97,$B$4,$F$4)))</f>
        <v>167.48218301376039</v>
      </c>
      <c r="F96" s="47">
        <f t="shared" si="3"/>
        <v>25122.327452064048</v>
      </c>
    </row>
    <row r="97" spans="1:6" x14ac:dyDescent="0.25">
      <c r="A97" s="7">
        <v>93</v>
      </c>
      <c r="B97" s="7">
        <f t="shared" si="2"/>
        <v>132</v>
      </c>
      <c r="C97" s="47">
        <f>IF(A97&gt;$B$4,"",(Input!$C$11))</f>
        <v>285.44</v>
      </c>
      <c r="D97" s="48">
        <f>IF(A97&gt;=$B$4,"",(-PPMT(Input!$C$9/12,$B$4-B98,$B$4,$F$4)))</f>
        <v>118.74027449542223</v>
      </c>
      <c r="E97" s="48">
        <f>IF(A97&gt;=$B$4,"",(-IPMT(Input!$C$9/12,$B$4-B98,$B$4,$F$4)))</f>
        <v>166.69582358001585</v>
      </c>
      <c r="F97" s="47">
        <f t="shared" si="3"/>
        <v>25004.373537002371</v>
      </c>
    </row>
    <row r="98" spans="1:6" x14ac:dyDescent="0.25">
      <c r="A98" s="7">
        <v>94</v>
      </c>
      <c r="B98" s="7">
        <f t="shared" si="2"/>
        <v>131</v>
      </c>
      <c r="C98" s="47">
        <f>IF(A98&gt;$B$4,"",(Input!$C$11))</f>
        <v>285.44</v>
      </c>
      <c r="D98" s="48">
        <f>IF(A98&gt;=$B$4,"",(-PPMT(Input!$C$9/12,$B$4-B99,$B$4,$F$4)))</f>
        <v>119.53187632539169</v>
      </c>
      <c r="E98" s="48">
        <f>IF(A98&gt;=$B$4,"",(-IPMT(Input!$C$9/12,$B$4-B99,$B$4,$F$4)))</f>
        <v>165.90422175004642</v>
      </c>
      <c r="F98" s="47">
        <f t="shared" si="3"/>
        <v>24885.633262506948</v>
      </c>
    </row>
    <row r="99" spans="1:6" x14ac:dyDescent="0.25">
      <c r="A99" s="7">
        <v>95</v>
      </c>
      <c r="B99" s="7">
        <f t="shared" si="2"/>
        <v>130</v>
      </c>
      <c r="C99" s="47">
        <f>IF(A99&gt;$B$4,"",(Input!$C$11))</f>
        <v>285.44</v>
      </c>
      <c r="D99" s="48">
        <f>IF(A99&gt;=$B$4,"",(-PPMT(Input!$C$9/12,$B$4-B100,$B$4,$F$4)))</f>
        <v>120.32875550089429</v>
      </c>
      <c r="E99" s="48">
        <f>IF(A99&gt;=$B$4,"",(-IPMT(Input!$C$9/12,$B$4-B100,$B$4,$F$4)))</f>
        <v>165.10734257454379</v>
      </c>
      <c r="F99" s="47">
        <f t="shared" si="3"/>
        <v>24766.101386181555</v>
      </c>
    </row>
    <row r="100" spans="1:6" x14ac:dyDescent="0.25">
      <c r="A100" s="60">
        <v>96</v>
      </c>
      <c r="B100" s="60">
        <f t="shared" si="2"/>
        <v>129</v>
      </c>
      <c r="C100" s="58">
        <f>IF(A100&gt;$B$4,"",(Input!$C$11))</f>
        <v>285.44</v>
      </c>
      <c r="D100" s="59">
        <f>IF(A100&gt;=$B$4,"",(-PPMT(Input!$C$9/12,$B$4-B101,$B$4,$F$4)))</f>
        <v>121.13094720423361</v>
      </c>
      <c r="E100" s="59">
        <f>IF(A100&gt;=$B$4,"",(-IPMT(Input!$C$9/12,$B$4-B101,$B$4,$F$4)))</f>
        <v>164.30515087120446</v>
      </c>
      <c r="F100" s="58">
        <f t="shared" si="3"/>
        <v>24645.772630680662</v>
      </c>
    </row>
    <row r="101" spans="1:6" x14ac:dyDescent="0.25">
      <c r="A101" s="7">
        <v>97</v>
      </c>
      <c r="B101" s="7">
        <f t="shared" si="2"/>
        <v>128</v>
      </c>
      <c r="C101" s="47">
        <f>IF(A101&gt;$B$4,"",(Input!$C$11))</f>
        <v>285.44</v>
      </c>
      <c r="D101" s="48">
        <f>IF(A101&gt;=$B$4,"",(-PPMT(Input!$C$9/12,$B$4-B102,$B$4,$F$4)))</f>
        <v>121.93848685226183</v>
      </c>
      <c r="E101" s="48">
        <f>IF(A101&gt;=$B$4,"",(-IPMT(Input!$C$9/12,$B$4-B102,$B$4,$F$4)))</f>
        <v>163.49761122317628</v>
      </c>
      <c r="F101" s="47">
        <f t="shared" si="3"/>
        <v>24524.641683476428</v>
      </c>
    </row>
    <row r="102" spans="1:6" x14ac:dyDescent="0.25">
      <c r="A102" s="7">
        <v>98</v>
      </c>
      <c r="B102" s="7">
        <f t="shared" si="2"/>
        <v>127</v>
      </c>
      <c r="C102" s="47">
        <f>IF(A102&gt;$B$4,"",(Input!$C$11))</f>
        <v>285.44</v>
      </c>
      <c r="D102" s="48">
        <f>IF(A102&gt;=$B$4,"",(-PPMT(Input!$C$9/12,$B$4-B103,$B$4,$F$4)))</f>
        <v>122.75141009794358</v>
      </c>
      <c r="E102" s="48">
        <f>IF(A102&gt;=$B$4,"",(-IPMT(Input!$C$9/12,$B$4-B103,$B$4,$F$4)))</f>
        <v>162.68468797749449</v>
      </c>
      <c r="F102" s="47">
        <f t="shared" si="3"/>
        <v>24402.703196624167</v>
      </c>
    </row>
    <row r="103" spans="1:6" x14ac:dyDescent="0.25">
      <c r="A103" s="7">
        <v>99</v>
      </c>
      <c r="B103" s="7">
        <f t="shared" si="2"/>
        <v>126</v>
      </c>
      <c r="C103" s="47">
        <f>IF(A103&gt;$B$4,"",(Input!$C$11))</f>
        <v>285.44</v>
      </c>
      <c r="D103" s="48">
        <f>IF(A103&gt;=$B$4,"",(-PPMT(Input!$C$9/12,$B$4-B104,$B$4,$F$4)))</f>
        <v>123.56975283192986</v>
      </c>
      <c r="E103" s="48">
        <f>IF(A103&gt;=$B$4,"",(-IPMT(Input!$C$9/12,$B$4-B104,$B$4,$F$4)))</f>
        <v>161.86634524350819</v>
      </c>
      <c r="F103" s="47">
        <f t="shared" si="3"/>
        <v>24279.951786526224</v>
      </c>
    </row>
    <row r="104" spans="1:6" x14ac:dyDescent="0.25">
      <c r="A104" s="7">
        <v>100</v>
      </c>
      <c r="B104" s="7">
        <f t="shared" si="2"/>
        <v>125</v>
      </c>
      <c r="C104" s="47">
        <f>IF(A104&gt;$B$4,"",(Input!$C$11))</f>
        <v>285.44</v>
      </c>
      <c r="D104" s="48">
        <f>IF(A104&gt;=$B$4,"",(-PPMT(Input!$C$9/12,$B$4-B105,$B$4,$F$4)))</f>
        <v>124.39355118414271</v>
      </c>
      <c r="E104" s="48">
        <f>IF(A104&gt;=$B$4,"",(-IPMT(Input!$C$9/12,$B$4-B105,$B$4,$F$4)))</f>
        <v>161.04254689129536</v>
      </c>
      <c r="F104" s="47">
        <f t="shared" si="3"/>
        <v>24156.382033694295</v>
      </c>
    </row>
    <row r="105" spans="1:6" x14ac:dyDescent="0.25">
      <c r="A105" s="7">
        <v>101</v>
      </c>
      <c r="B105" s="7">
        <f t="shared" si="2"/>
        <v>124</v>
      </c>
      <c r="C105" s="47">
        <f>IF(A105&gt;$B$4,"",(Input!$C$11))</f>
        <v>285.44</v>
      </c>
      <c r="D105" s="48">
        <f>IF(A105&gt;=$B$4,"",(-PPMT(Input!$C$9/12,$B$4-B106,$B$4,$F$4)))</f>
        <v>125.22284152537034</v>
      </c>
      <c r="E105" s="48">
        <f>IF(A105&gt;=$B$4,"",(-IPMT(Input!$C$9/12,$B$4-B106,$B$4,$F$4)))</f>
        <v>160.21325655006774</v>
      </c>
      <c r="F105" s="47">
        <f t="shared" si="3"/>
        <v>24031.988482510154</v>
      </c>
    </row>
    <row r="106" spans="1:6" x14ac:dyDescent="0.25">
      <c r="A106" s="7">
        <v>102</v>
      </c>
      <c r="B106" s="7">
        <f t="shared" si="2"/>
        <v>123</v>
      </c>
      <c r="C106" s="47">
        <f>IF(A106&gt;$B$4,"",(Input!$C$11))</f>
        <v>285.44</v>
      </c>
      <c r="D106" s="48">
        <f>IF(A106&gt;=$B$4,"",(-PPMT(Input!$C$9/12,$B$4-B107,$B$4,$F$4)))</f>
        <v>126.05766046887281</v>
      </c>
      <c r="E106" s="48">
        <f>IF(A106&gt;=$B$4,"",(-IPMT(Input!$C$9/12,$B$4-B107,$B$4,$F$4)))</f>
        <v>159.37843760656526</v>
      </c>
      <c r="F106" s="47">
        <f t="shared" si="3"/>
        <v>23906.765640984784</v>
      </c>
    </row>
    <row r="107" spans="1:6" x14ac:dyDescent="0.25">
      <c r="A107" s="7">
        <v>103</v>
      </c>
      <c r="B107" s="7">
        <f t="shared" si="2"/>
        <v>122</v>
      </c>
      <c r="C107" s="47">
        <f>IF(A107&gt;$B$4,"",(Input!$C$11))</f>
        <v>285.44</v>
      </c>
      <c r="D107" s="48">
        <f>IF(A107&gt;=$B$4,"",(-PPMT(Input!$C$9/12,$B$4-B108,$B$4,$F$4)))</f>
        <v>126.89804487199864</v>
      </c>
      <c r="E107" s="48">
        <f>IF(A107&gt;=$B$4,"",(-IPMT(Input!$C$9/12,$B$4-B108,$B$4,$F$4)))</f>
        <v>158.53805320343946</v>
      </c>
      <c r="F107" s="47">
        <f t="shared" si="3"/>
        <v>23780.707980515912</v>
      </c>
    </row>
    <row r="108" spans="1:6" x14ac:dyDescent="0.25">
      <c r="A108" s="7">
        <v>104</v>
      </c>
      <c r="B108" s="7">
        <f t="shared" si="2"/>
        <v>121</v>
      </c>
      <c r="C108" s="47">
        <f>IF(A108&gt;$B$4,"",(Input!$C$11))</f>
        <v>285.44</v>
      </c>
      <c r="D108" s="48">
        <f>IF(A108&gt;=$B$4,"",(-PPMT(Input!$C$9/12,$B$4-B109,$B$4,$F$4)))</f>
        <v>127.74403183781196</v>
      </c>
      <c r="E108" s="48">
        <f>IF(A108&gt;=$B$4,"",(-IPMT(Input!$C$9/12,$B$4-B109,$B$4,$F$4)))</f>
        <v>157.69206623762611</v>
      </c>
      <c r="F108" s="47">
        <f t="shared" si="3"/>
        <v>23653.809935643912</v>
      </c>
    </row>
    <row r="109" spans="1:6" x14ac:dyDescent="0.25">
      <c r="A109" s="7">
        <v>105</v>
      </c>
      <c r="B109" s="7">
        <f t="shared" si="2"/>
        <v>120</v>
      </c>
      <c r="C109" s="47">
        <f>IF(A109&gt;$B$4,"",(Input!$C$11))</f>
        <v>285.44</v>
      </c>
      <c r="D109" s="48">
        <f>IF(A109&gt;=$B$4,"",(-PPMT(Input!$C$9/12,$B$4-B110,$B$4,$F$4)))</f>
        <v>128.5956587167307</v>
      </c>
      <c r="E109" s="48">
        <f>IF(A109&gt;=$B$4,"",(-IPMT(Input!$C$9/12,$B$4-B110,$B$4,$F$4)))</f>
        <v>156.84043935870739</v>
      </c>
      <c r="F109" s="47">
        <f t="shared" si="3"/>
        <v>23526.065903806102</v>
      </c>
    </row>
    <row r="110" spans="1:6" x14ac:dyDescent="0.25">
      <c r="A110" s="7">
        <v>106</v>
      </c>
      <c r="B110" s="7">
        <f t="shared" si="2"/>
        <v>119</v>
      </c>
      <c r="C110" s="47">
        <f>IF(A110&gt;$B$4,"",(Input!$C$11))</f>
        <v>285.44</v>
      </c>
      <c r="D110" s="48">
        <f>IF(A110&gt;=$B$4,"",(-PPMT(Input!$C$9/12,$B$4-B111,$B$4,$F$4)))</f>
        <v>129.45296310817557</v>
      </c>
      <c r="E110" s="48">
        <f>IF(A110&gt;=$B$4,"",(-IPMT(Input!$C$9/12,$B$4-B111,$B$4,$F$4)))</f>
        <v>155.98313496726252</v>
      </c>
      <c r="F110" s="47">
        <f t="shared" si="3"/>
        <v>23397.470245089371</v>
      </c>
    </row>
    <row r="111" spans="1:6" x14ac:dyDescent="0.25">
      <c r="A111" s="7">
        <v>107</v>
      </c>
      <c r="B111" s="7">
        <f t="shared" si="2"/>
        <v>118</v>
      </c>
      <c r="C111" s="47">
        <f>IF(A111&gt;$B$4,"",(Input!$C$11))</f>
        <v>285.44</v>
      </c>
      <c r="D111" s="48">
        <f>IF(A111&gt;=$B$4,"",(-PPMT(Input!$C$9/12,$B$4-B112,$B$4,$F$4)))</f>
        <v>130.31598286223007</v>
      </c>
      <c r="E111" s="48">
        <f>IF(A111&gt;=$B$4,"",(-IPMT(Input!$C$9/12,$B$4-B112,$B$4,$F$4)))</f>
        <v>155.12011521320801</v>
      </c>
      <c r="F111" s="47">
        <f t="shared" si="3"/>
        <v>23268.017281981196</v>
      </c>
    </row>
    <row r="112" spans="1:6" x14ac:dyDescent="0.25">
      <c r="A112" s="60">
        <v>108</v>
      </c>
      <c r="B112" s="60">
        <f t="shared" si="2"/>
        <v>117</v>
      </c>
      <c r="C112" s="61">
        <f>IF(A112&gt;$B$4,"",(Input!$C$11))</f>
        <v>285.44</v>
      </c>
      <c r="D112" s="62">
        <f>IF(A112&gt;=$B$4,"",(-PPMT(Input!$C$9/12,$B$4-B113,$B$4,$F$4)))</f>
        <v>131.1847560813116</v>
      </c>
      <c r="E112" s="62">
        <f>IF(A112&gt;=$B$4,"",(-IPMT(Input!$C$9/12,$B$4-B113,$B$4,$F$4)))</f>
        <v>154.25134199412645</v>
      </c>
      <c r="F112" s="61">
        <f t="shared" si="3"/>
        <v>23137.701299118966</v>
      </c>
    </row>
    <row r="113" spans="1:6" x14ac:dyDescent="0.25">
      <c r="A113" s="7">
        <v>109</v>
      </c>
      <c r="B113" s="7">
        <f t="shared" si="2"/>
        <v>116</v>
      </c>
      <c r="C113" s="47">
        <f>IF(A113&gt;$B$4,"",(Input!$C$11))</f>
        <v>285.44</v>
      </c>
      <c r="D113" s="48">
        <f>IF(A113&gt;=$B$4,"",(-PPMT(Input!$C$9/12,$B$4-B114,$B$4,$F$4)))</f>
        <v>132.05932112185371</v>
      </c>
      <c r="E113" s="48">
        <f>IF(A113&gt;=$B$4,"",(-IPMT(Input!$C$9/12,$B$4-B114,$B$4,$F$4)))</f>
        <v>153.37677695358434</v>
      </c>
      <c r="F113" s="47">
        <f t="shared" si="3"/>
        <v>23006.516543037655</v>
      </c>
    </row>
    <row r="114" spans="1:6" x14ac:dyDescent="0.25">
      <c r="A114" s="7">
        <v>110</v>
      </c>
      <c r="B114" s="7">
        <f t="shared" si="2"/>
        <v>115</v>
      </c>
      <c r="C114" s="47">
        <f>IF(A114&gt;$B$4,"",(Input!$C$11))</f>
        <v>285.44</v>
      </c>
      <c r="D114" s="48">
        <f>IF(A114&gt;=$B$4,"",(-PPMT(Input!$C$9/12,$B$4-B115,$B$4,$F$4)))</f>
        <v>132.93971659599939</v>
      </c>
      <c r="E114" s="48">
        <f>IF(A114&gt;=$B$4,"",(-IPMT(Input!$C$9/12,$B$4-B115,$B$4,$F$4)))</f>
        <v>152.49638147943867</v>
      </c>
      <c r="F114" s="47">
        <f t="shared" si="3"/>
        <v>22874.4572219158</v>
      </c>
    </row>
    <row r="115" spans="1:6" x14ac:dyDescent="0.25">
      <c r="A115" s="7">
        <v>111</v>
      </c>
      <c r="B115" s="7">
        <f t="shared" si="2"/>
        <v>114</v>
      </c>
      <c r="C115" s="47">
        <f>IF(A115&gt;$B$4,"",(Input!$C$11))</f>
        <v>285.44</v>
      </c>
      <c r="D115" s="48">
        <f>IF(A115&gt;=$B$4,"",(-PPMT(Input!$C$9/12,$B$4-B116,$B$4,$F$4)))</f>
        <v>133.82598137330604</v>
      </c>
      <c r="E115" s="48">
        <f>IF(A115&gt;=$B$4,"",(-IPMT(Input!$C$9/12,$B$4-B116,$B$4,$F$4)))</f>
        <v>151.61011670213205</v>
      </c>
      <c r="F115" s="47">
        <f t="shared" si="3"/>
        <v>22741.5175053198</v>
      </c>
    </row>
    <row r="116" spans="1:6" x14ac:dyDescent="0.25">
      <c r="A116" s="7">
        <v>112</v>
      </c>
      <c r="B116" s="7">
        <f t="shared" si="2"/>
        <v>113</v>
      </c>
      <c r="C116" s="47">
        <f>IF(A116&gt;$B$4,"",(Input!$C$11))</f>
        <v>285.44</v>
      </c>
      <c r="D116" s="48">
        <f>IF(A116&gt;=$B$4,"",(-PPMT(Input!$C$9/12,$B$4-B117,$B$4,$F$4)))</f>
        <v>134.71815458246141</v>
      </c>
      <c r="E116" s="48">
        <f>IF(A116&gt;=$B$4,"",(-IPMT(Input!$C$9/12,$B$4-B117,$B$4,$F$4)))</f>
        <v>150.71794349297667</v>
      </c>
      <c r="F116" s="47">
        <f t="shared" si="3"/>
        <v>22607.691523946494</v>
      </c>
    </row>
    <row r="117" spans="1:6" x14ac:dyDescent="0.25">
      <c r="A117" s="7">
        <v>113</v>
      </c>
      <c r="B117" s="7">
        <f t="shared" si="2"/>
        <v>112</v>
      </c>
      <c r="C117" s="47">
        <f>IF(A117&gt;$B$4,"",(Input!$C$11))</f>
        <v>285.44</v>
      </c>
      <c r="D117" s="48">
        <f>IF(A117&gt;=$B$4,"",(-PPMT(Input!$C$9/12,$B$4-B118,$B$4,$F$4)))</f>
        <v>135.61627561301114</v>
      </c>
      <c r="E117" s="48">
        <f>IF(A117&gt;=$B$4,"",(-IPMT(Input!$C$9/12,$B$4-B118,$B$4,$F$4)))</f>
        <v>149.81982246242691</v>
      </c>
      <c r="F117" s="47">
        <f t="shared" si="3"/>
        <v>22472.973369364034</v>
      </c>
    </row>
    <row r="118" spans="1:6" x14ac:dyDescent="0.25">
      <c r="A118" s="7">
        <v>114</v>
      </c>
      <c r="B118" s="7">
        <f t="shared" si="2"/>
        <v>111</v>
      </c>
      <c r="C118" s="47">
        <f>IF(A118&gt;$B$4,"",(Input!$C$11))</f>
        <v>285.44</v>
      </c>
      <c r="D118" s="48">
        <f>IF(A118&gt;=$B$4,"",(-PPMT(Input!$C$9/12,$B$4-B119,$B$4,$F$4)))</f>
        <v>136.52038411709788</v>
      </c>
      <c r="E118" s="48">
        <f>IF(A118&gt;=$B$4,"",(-IPMT(Input!$C$9/12,$B$4-B119,$B$4,$F$4)))</f>
        <v>148.91571395834018</v>
      </c>
      <c r="F118" s="47">
        <f t="shared" si="3"/>
        <v>22337.357093751023</v>
      </c>
    </row>
    <row r="119" spans="1:6" x14ac:dyDescent="0.25">
      <c r="A119" s="7">
        <v>115</v>
      </c>
      <c r="B119" s="7">
        <f t="shared" si="2"/>
        <v>110</v>
      </c>
      <c r="C119" s="47">
        <f>IF(A119&gt;$B$4,"",(Input!$C$11))</f>
        <v>285.44</v>
      </c>
      <c r="D119" s="48">
        <f>IF(A119&gt;=$B$4,"",(-PPMT(Input!$C$9/12,$B$4-B120,$B$4,$F$4)))</f>
        <v>137.43052001121188</v>
      </c>
      <c r="E119" s="48">
        <f>IF(A119&gt;=$B$4,"",(-IPMT(Input!$C$9/12,$B$4-B120,$B$4,$F$4)))</f>
        <v>148.0055780642262</v>
      </c>
      <c r="F119" s="47">
        <f t="shared" si="3"/>
        <v>22200.836709633924</v>
      </c>
    </row>
    <row r="120" spans="1:6" x14ac:dyDescent="0.25">
      <c r="A120" s="7">
        <v>116</v>
      </c>
      <c r="B120" s="7">
        <f t="shared" si="2"/>
        <v>109</v>
      </c>
      <c r="C120" s="47">
        <f>IF(A120&gt;$B$4,"",(Input!$C$11))</f>
        <v>285.44</v>
      </c>
      <c r="D120" s="48">
        <f>IF(A120&gt;=$B$4,"",(-PPMT(Input!$C$9/12,$B$4-B121,$B$4,$F$4)))</f>
        <v>138.3467234779533</v>
      </c>
      <c r="E120" s="48">
        <f>IF(A120&gt;=$B$4,"",(-IPMT(Input!$C$9/12,$B$4-B121,$B$4,$F$4)))</f>
        <v>147.08937459748478</v>
      </c>
      <c r="F120" s="47">
        <f t="shared" si="3"/>
        <v>22063.406189622714</v>
      </c>
    </row>
    <row r="121" spans="1:6" x14ac:dyDescent="0.25">
      <c r="A121" s="7">
        <v>117</v>
      </c>
      <c r="B121" s="7">
        <f t="shared" si="2"/>
        <v>108</v>
      </c>
      <c r="C121" s="47">
        <f>IF(A121&gt;$B$4,"",(Input!$C$11))</f>
        <v>285.44</v>
      </c>
      <c r="D121" s="48">
        <f>IF(A121&gt;=$B$4,"",(-PPMT(Input!$C$9/12,$B$4-B122,$B$4,$F$4)))</f>
        <v>139.26903496780633</v>
      </c>
      <c r="E121" s="48">
        <f>IF(A121&gt;=$B$4,"",(-IPMT(Input!$C$9/12,$B$4-B122,$B$4,$F$4)))</f>
        <v>146.16706310763175</v>
      </c>
      <c r="F121" s="47">
        <f t="shared" si="3"/>
        <v>21925.059466144761</v>
      </c>
    </row>
    <row r="122" spans="1:6" x14ac:dyDescent="0.25">
      <c r="A122" s="7">
        <v>118</v>
      </c>
      <c r="B122" s="7">
        <f t="shared" si="2"/>
        <v>107</v>
      </c>
      <c r="C122" s="47">
        <f>IF(A122&gt;$B$4,"",(Input!$C$11))</f>
        <v>285.44</v>
      </c>
      <c r="D122" s="48">
        <f>IF(A122&gt;=$B$4,"",(-PPMT(Input!$C$9/12,$B$4-B123,$B$4,$F$4)))</f>
        <v>140.19749520092506</v>
      </c>
      <c r="E122" s="48">
        <f>IF(A122&gt;=$B$4,"",(-IPMT(Input!$C$9/12,$B$4-B123,$B$4,$F$4)))</f>
        <v>145.23860287451302</v>
      </c>
      <c r="F122" s="47">
        <f t="shared" si="3"/>
        <v>21785.790431176956</v>
      </c>
    </row>
    <row r="123" spans="1:6" x14ac:dyDescent="0.25">
      <c r="A123" s="7">
        <v>119</v>
      </c>
      <c r="B123" s="7">
        <f t="shared" si="2"/>
        <v>106</v>
      </c>
      <c r="C123" s="47">
        <f>IF(A123&gt;$B$4,"",(Input!$C$11))</f>
        <v>285.44</v>
      </c>
      <c r="D123" s="48">
        <f>IF(A123&gt;=$B$4,"",(-PPMT(Input!$C$9/12,$B$4-B124,$B$4,$F$4)))</f>
        <v>141.1321451689312</v>
      </c>
      <c r="E123" s="48">
        <f>IF(A123&gt;=$B$4,"",(-IPMT(Input!$C$9/12,$B$4-B124,$B$4,$F$4)))</f>
        <v>144.30395290650688</v>
      </c>
      <c r="F123" s="47">
        <f t="shared" si="3"/>
        <v>21645.59293597603</v>
      </c>
    </row>
    <row r="124" spans="1:6" x14ac:dyDescent="0.25">
      <c r="A124" s="60">
        <v>120</v>
      </c>
      <c r="B124" s="60">
        <f t="shared" si="2"/>
        <v>105</v>
      </c>
      <c r="C124" s="58">
        <f>IF(A124&gt;$B$4,"",(Input!$C$11))</f>
        <v>285.44</v>
      </c>
      <c r="D124" s="59">
        <f>IF(A124&gt;=$B$4,"",(-PPMT(Input!$C$9/12,$B$4-B125,$B$4,$F$4)))</f>
        <v>142.07302613672405</v>
      </c>
      <c r="E124" s="59">
        <f>IF(A124&gt;=$B$4,"",(-IPMT(Input!$C$9/12,$B$4-B125,$B$4,$F$4)))</f>
        <v>143.363071938714</v>
      </c>
      <c r="F124" s="58">
        <f t="shared" si="3"/>
        <v>21504.460790807098</v>
      </c>
    </row>
    <row r="125" spans="1:6" x14ac:dyDescent="0.25">
      <c r="A125" s="7">
        <v>121</v>
      </c>
      <c r="B125" s="7">
        <f>IF(A125&gt;$B$4,"",(B124-1))</f>
        <v>104</v>
      </c>
      <c r="C125" s="47">
        <f>IF(A125&gt;$B$4,"",(Input!$C$11))</f>
        <v>285.44</v>
      </c>
      <c r="D125" s="48">
        <f>IF(A125&gt;=$B$4,"",(-PPMT(Input!$C$9/12,$B$4-B126,$B$4,$F$4)))</f>
        <v>143.02017964430226</v>
      </c>
      <c r="E125" s="48">
        <f>IF(A125&gt;=$B$4,"",(-IPMT(Input!$C$9/12,$B$4-B126,$B$4,$F$4)))</f>
        <v>142.41591843113585</v>
      </c>
      <c r="F125" s="47">
        <f t="shared" si="3"/>
        <v>21362.387764670373</v>
      </c>
    </row>
    <row r="126" spans="1:6" x14ac:dyDescent="0.25">
      <c r="A126" s="7">
        <v>122</v>
      </c>
      <c r="B126" s="7">
        <f t="shared" ref="B126:B189" si="4">IF(A126&gt;$B$4,"",(B125-1))</f>
        <v>103</v>
      </c>
      <c r="C126" s="47">
        <f>IF(A126&gt;$B$4,"",(Input!$C$11))</f>
        <v>285.44</v>
      </c>
      <c r="D126" s="48">
        <f>IF(A126&gt;=$B$4,"",(-PPMT(Input!$C$9/12,$B$4-B127,$B$4,$F$4)))</f>
        <v>143.97364750859759</v>
      </c>
      <c r="E126" s="48">
        <f>IF(A126&gt;=$B$4,"",(-IPMT(Input!$C$9/12,$B$4-B127,$B$4,$F$4)))</f>
        <v>141.46245056684049</v>
      </c>
      <c r="F126" s="47">
        <f t="shared" si="3"/>
        <v>21219.36758502607</v>
      </c>
    </row>
    <row r="127" spans="1:6" x14ac:dyDescent="0.25">
      <c r="A127" s="7">
        <v>123</v>
      </c>
      <c r="B127" s="7">
        <f t="shared" si="4"/>
        <v>102</v>
      </c>
      <c r="C127" s="47">
        <f>IF(A127&gt;$B$4,"",(Input!$C$11))</f>
        <v>285.44</v>
      </c>
      <c r="D127" s="48">
        <f>IF(A127&gt;=$B$4,"",(-PPMT(Input!$C$9/12,$B$4-B128,$B$4,$F$4)))</f>
        <v>144.93347182532156</v>
      </c>
      <c r="E127" s="48">
        <f>IF(A127&gt;=$B$4,"",(-IPMT(Input!$C$9/12,$B$4-B128,$B$4,$F$4)))</f>
        <v>140.50262625011649</v>
      </c>
      <c r="F127" s="47">
        <f t="shared" si="3"/>
        <v>21075.39393751747</v>
      </c>
    </row>
    <row r="128" spans="1:6" x14ac:dyDescent="0.25">
      <c r="A128" s="7">
        <v>124</v>
      </c>
      <c r="B128" s="7">
        <f t="shared" si="4"/>
        <v>101</v>
      </c>
      <c r="C128" s="47">
        <f>IF(A128&gt;$B$4,"",(Input!$C$11))</f>
        <v>285.44</v>
      </c>
      <c r="D128" s="48">
        <f>IF(A128&gt;=$B$4,"",(-PPMT(Input!$C$9/12,$B$4-B129,$B$4,$F$4)))</f>
        <v>145.8996949708237</v>
      </c>
      <c r="E128" s="48">
        <f>IF(A128&gt;=$B$4,"",(-IPMT(Input!$C$9/12,$B$4-B129,$B$4,$F$4)))</f>
        <v>139.53640310461438</v>
      </c>
      <c r="F128" s="47">
        <f t="shared" si="3"/>
        <v>20930.460465692147</v>
      </c>
    </row>
    <row r="129" spans="1:6" x14ac:dyDescent="0.25">
      <c r="A129" s="7">
        <v>125</v>
      </c>
      <c r="B129" s="7">
        <f t="shared" si="4"/>
        <v>100</v>
      </c>
      <c r="C129" s="47">
        <f>IF(A129&gt;$B$4,"",(Input!$C$11))</f>
        <v>285.44</v>
      </c>
      <c r="D129" s="48">
        <f>IF(A129&gt;=$B$4,"",(-PPMT(Input!$C$9/12,$B$4-B130,$B$4,$F$4)))</f>
        <v>146.87235960396254</v>
      </c>
      <c r="E129" s="48">
        <f>IF(A129&gt;=$B$4,"",(-IPMT(Input!$C$9/12,$B$4-B130,$B$4,$F$4)))</f>
        <v>138.56373847147552</v>
      </c>
      <c r="F129" s="47">
        <f t="shared" si="3"/>
        <v>20784.560770721324</v>
      </c>
    </row>
    <row r="130" spans="1:6" x14ac:dyDescent="0.25">
      <c r="A130" s="7">
        <v>126</v>
      </c>
      <c r="B130" s="7">
        <f t="shared" si="4"/>
        <v>99</v>
      </c>
      <c r="C130" s="47">
        <f>IF(A130&gt;$B$4,"",(Input!$C$11))</f>
        <v>285.44</v>
      </c>
      <c r="D130" s="48">
        <f>IF(A130&gt;=$B$4,"",(-PPMT(Input!$C$9/12,$B$4-B131,$B$4,$F$4)))</f>
        <v>147.85150866798895</v>
      </c>
      <c r="E130" s="48">
        <f>IF(A130&gt;=$B$4,"",(-IPMT(Input!$C$9/12,$B$4-B131,$B$4,$F$4)))</f>
        <v>137.58458940744916</v>
      </c>
      <c r="F130" s="47">
        <f t="shared" si="3"/>
        <v>20637.68841111736</v>
      </c>
    </row>
    <row r="131" spans="1:6" x14ac:dyDescent="0.25">
      <c r="A131" s="7">
        <v>127</v>
      </c>
      <c r="B131" s="7">
        <f t="shared" si="4"/>
        <v>98</v>
      </c>
      <c r="C131" s="47">
        <f>IF(A131&gt;$B$4,"",(Input!$C$11))</f>
        <v>285.44</v>
      </c>
      <c r="D131" s="48">
        <f>IF(A131&gt;=$B$4,"",(-PPMT(Input!$C$9/12,$B$4-B132,$B$4,$F$4)))</f>
        <v>148.83718539244219</v>
      </c>
      <c r="E131" s="48">
        <f>IF(A131&gt;=$B$4,"",(-IPMT(Input!$C$9/12,$B$4-B132,$B$4,$F$4)))</f>
        <v>136.59891268299589</v>
      </c>
      <c r="F131" s="47">
        <f t="shared" si="3"/>
        <v>20489.836902449373</v>
      </c>
    </row>
    <row r="132" spans="1:6" x14ac:dyDescent="0.25">
      <c r="A132" s="7">
        <v>128</v>
      </c>
      <c r="B132" s="7">
        <f t="shared" si="4"/>
        <v>97</v>
      </c>
      <c r="C132" s="47">
        <f>IF(A132&gt;$B$4,"",(Input!$C$11))</f>
        <v>285.44</v>
      </c>
      <c r="D132" s="48">
        <f>IF(A132&gt;=$B$4,"",(-PPMT(Input!$C$9/12,$B$4-B133,$B$4,$F$4)))</f>
        <v>149.82943329505849</v>
      </c>
      <c r="E132" s="48">
        <f>IF(A132&gt;=$B$4,"",(-IPMT(Input!$C$9/12,$B$4-B133,$B$4,$F$4)))</f>
        <v>135.60666478037956</v>
      </c>
      <c r="F132" s="47">
        <f t="shared" si="3"/>
        <v>20340.99971705693</v>
      </c>
    </row>
    <row r="133" spans="1:6" x14ac:dyDescent="0.25">
      <c r="A133" s="7">
        <v>129</v>
      </c>
      <c r="B133" s="7">
        <f t="shared" si="4"/>
        <v>96</v>
      </c>
      <c r="C133" s="47">
        <f>IF(A133&gt;$B$4,"",(Input!$C$11))</f>
        <v>285.44</v>
      </c>
      <c r="D133" s="48">
        <f>IF(A133&gt;=$B$4,"",(-PPMT(Input!$C$9/12,$B$4-B134,$B$4,$F$4)))</f>
        <v>150.82829618369223</v>
      </c>
      <c r="E133" s="48">
        <f>IF(A133&gt;=$B$4,"",(-IPMT(Input!$C$9/12,$B$4-B134,$B$4,$F$4)))</f>
        <v>134.60780189174585</v>
      </c>
      <c r="F133" s="47">
        <f t="shared" ref="F133:F196" si="5">IF(A133&gt;$B$4,"",F132-D132)</f>
        <v>20191.170283761872</v>
      </c>
    </row>
    <row r="134" spans="1:6" x14ac:dyDescent="0.25">
      <c r="A134" s="7">
        <v>130</v>
      </c>
      <c r="B134" s="7">
        <f t="shared" si="4"/>
        <v>95</v>
      </c>
      <c r="C134" s="47">
        <f>IF(A134&gt;$B$4,"",(Input!$C$11))</f>
        <v>285.44</v>
      </c>
      <c r="D134" s="48">
        <f>IF(A134&gt;=$B$4,"",(-PPMT(Input!$C$9/12,$B$4-B135,$B$4,$F$4)))</f>
        <v>151.83381815825018</v>
      </c>
      <c r="E134" s="48">
        <f>IF(A134&gt;=$B$4,"",(-IPMT(Input!$C$9/12,$B$4-B135,$B$4,$F$4)))</f>
        <v>133.6022799171879</v>
      </c>
      <c r="F134" s="47">
        <f t="shared" si="5"/>
        <v>20040.34198757818</v>
      </c>
    </row>
    <row r="135" spans="1:6" x14ac:dyDescent="0.25">
      <c r="A135" s="7">
        <v>131</v>
      </c>
      <c r="B135" s="7">
        <f t="shared" si="4"/>
        <v>94</v>
      </c>
      <c r="C135" s="47">
        <f>IF(A135&gt;$B$4,"",(Input!$C$11))</f>
        <v>285.44</v>
      </c>
      <c r="D135" s="48">
        <f>IF(A135&gt;=$B$4,"",(-PPMT(Input!$C$9/12,$B$4-B136,$B$4,$F$4)))</f>
        <v>152.84604361263848</v>
      </c>
      <c r="E135" s="48">
        <f>IF(A135&gt;=$B$4,"",(-IPMT(Input!$C$9/12,$B$4-B136,$B$4,$F$4)))</f>
        <v>132.59005446279957</v>
      </c>
      <c r="F135" s="47">
        <f t="shared" si="5"/>
        <v>19888.508169419929</v>
      </c>
    </row>
    <row r="136" spans="1:6" x14ac:dyDescent="0.25">
      <c r="A136" s="60">
        <v>132</v>
      </c>
      <c r="B136" s="60">
        <f t="shared" si="4"/>
        <v>93</v>
      </c>
      <c r="C136" s="58">
        <f>IF(A136&gt;$B$4,"",(Input!$C$11))</f>
        <v>285.44</v>
      </c>
      <c r="D136" s="59">
        <f>IF(A136&gt;=$B$4,"",(-PPMT(Input!$C$9/12,$B$4-B137,$B$4,$F$4)))</f>
        <v>153.86501723672276</v>
      </c>
      <c r="E136" s="59">
        <f>IF(A136&gt;=$B$4,"",(-IPMT(Input!$C$9/12,$B$4-B137,$B$4,$F$4)))</f>
        <v>131.57108083871535</v>
      </c>
      <c r="F136" s="58">
        <f t="shared" si="5"/>
        <v>19735.662125807292</v>
      </c>
    </row>
    <row r="137" spans="1:6" x14ac:dyDescent="0.25">
      <c r="A137" s="7">
        <v>133</v>
      </c>
      <c r="B137" s="7">
        <f t="shared" si="4"/>
        <v>92</v>
      </c>
      <c r="C137" s="47">
        <f>IF(A137&gt;$B$4,"",(Input!$C$11))</f>
        <v>285.44</v>
      </c>
      <c r="D137" s="48">
        <f>IF(A137&gt;=$B$4,"",(-PPMT(Input!$C$9/12,$B$4-B138,$B$4,$F$4)))</f>
        <v>154.89078401830091</v>
      </c>
      <c r="E137" s="48">
        <f>IF(A137&gt;=$B$4,"",(-IPMT(Input!$C$9/12,$B$4-B138,$B$4,$F$4)))</f>
        <v>130.54531405713715</v>
      </c>
      <c r="F137" s="47">
        <f t="shared" si="5"/>
        <v>19581.797108570569</v>
      </c>
    </row>
    <row r="138" spans="1:6" x14ac:dyDescent="0.25">
      <c r="A138" s="7">
        <v>134</v>
      </c>
      <c r="B138" s="7">
        <f t="shared" si="4"/>
        <v>91</v>
      </c>
      <c r="C138" s="47">
        <f>IF(A138&gt;$B$4,"",(Input!$C$11))</f>
        <v>285.44</v>
      </c>
      <c r="D138" s="48">
        <f>IF(A138&gt;=$B$4,"",(-PPMT(Input!$C$9/12,$B$4-B139,$B$4,$F$4)))</f>
        <v>155.9233892450896</v>
      </c>
      <c r="E138" s="48">
        <f>IF(A138&gt;=$B$4,"",(-IPMT(Input!$C$9/12,$B$4-B139,$B$4,$F$4)))</f>
        <v>129.51270883034849</v>
      </c>
      <c r="F138" s="47">
        <f t="shared" si="5"/>
        <v>19426.906324552267</v>
      </c>
    </row>
    <row r="139" spans="1:6" x14ac:dyDescent="0.25">
      <c r="A139" s="7">
        <v>135</v>
      </c>
      <c r="B139" s="7">
        <f t="shared" si="4"/>
        <v>90</v>
      </c>
      <c r="C139" s="47">
        <f>IF(A139&gt;$B$4,"",(Input!$C$11))</f>
        <v>285.44</v>
      </c>
      <c r="D139" s="48">
        <f>IF(A139&gt;=$B$4,"",(-PPMT(Input!$C$9/12,$B$4-B140,$B$4,$F$4)))</f>
        <v>156.96287850672351</v>
      </c>
      <c r="E139" s="48">
        <f>IF(A139&gt;=$B$4,"",(-IPMT(Input!$C$9/12,$B$4-B140,$B$4,$F$4)))</f>
        <v>128.47321956871457</v>
      </c>
      <c r="F139" s="47">
        <f t="shared" si="5"/>
        <v>19270.982935307176</v>
      </c>
    </row>
    <row r="140" spans="1:6" x14ac:dyDescent="0.25">
      <c r="A140" s="7">
        <v>136</v>
      </c>
      <c r="B140" s="7">
        <f t="shared" si="4"/>
        <v>89</v>
      </c>
      <c r="C140" s="47">
        <f>IF(A140&gt;$B$4,"",(Input!$C$11))</f>
        <v>285.44</v>
      </c>
      <c r="D140" s="48">
        <f>IF(A140&gt;=$B$4,"",(-PPMT(Input!$C$9/12,$B$4-B141,$B$4,$F$4)))</f>
        <v>158.00929769676836</v>
      </c>
      <c r="E140" s="48">
        <f>IF(A140&gt;=$B$4,"",(-IPMT(Input!$C$9/12,$B$4-B141,$B$4,$F$4)))</f>
        <v>127.42680037866975</v>
      </c>
      <c r="F140" s="47">
        <f t="shared" si="5"/>
        <v>19114.020056800451</v>
      </c>
    </row>
    <row r="141" spans="1:6" x14ac:dyDescent="0.25">
      <c r="A141" s="7">
        <v>137</v>
      </c>
      <c r="B141" s="7">
        <f t="shared" si="4"/>
        <v>88</v>
      </c>
      <c r="C141" s="47">
        <f>IF(A141&gt;$B$4,"",(Input!$C$11))</f>
        <v>285.44</v>
      </c>
      <c r="D141" s="48">
        <f>IF(A141&gt;=$B$4,"",(-PPMT(Input!$C$9/12,$B$4-B142,$B$4,$F$4)))</f>
        <v>159.0626930147468</v>
      </c>
      <c r="E141" s="48">
        <f>IF(A141&gt;=$B$4,"",(-IPMT(Input!$C$9/12,$B$4-B142,$B$4,$F$4)))</f>
        <v>126.37340506069128</v>
      </c>
      <c r="F141" s="47">
        <f t="shared" si="5"/>
        <v>18956.010759103683</v>
      </c>
    </row>
    <row r="142" spans="1:6" x14ac:dyDescent="0.25">
      <c r="A142" s="7">
        <v>138</v>
      </c>
      <c r="B142" s="7">
        <f t="shared" si="4"/>
        <v>87</v>
      </c>
      <c r="C142" s="47">
        <f>IF(A142&gt;$B$4,"",(Input!$C$11))</f>
        <v>285.44</v>
      </c>
      <c r="D142" s="48">
        <f>IF(A142&gt;=$B$4,"",(-PPMT(Input!$C$9/12,$B$4-B143,$B$4,$F$4)))</f>
        <v>160.12311096817845</v>
      </c>
      <c r="E142" s="48">
        <f>IF(A142&gt;=$B$4,"",(-IPMT(Input!$C$9/12,$B$4-B143,$B$4,$F$4)))</f>
        <v>125.31298710725962</v>
      </c>
      <c r="F142" s="47">
        <f t="shared" si="5"/>
        <v>18796.948066088935</v>
      </c>
    </row>
    <row r="143" spans="1:6" x14ac:dyDescent="0.25">
      <c r="A143" s="7">
        <v>139</v>
      </c>
      <c r="B143" s="7">
        <f t="shared" si="4"/>
        <v>86</v>
      </c>
      <c r="C143" s="47">
        <f>IF(A143&gt;$B$4,"",(Input!$C$11))</f>
        <v>285.44</v>
      </c>
      <c r="D143" s="48">
        <f>IF(A143&gt;=$B$4,"",(-PPMT(Input!$C$9/12,$B$4-B144,$B$4,$F$4)))</f>
        <v>161.19059837463297</v>
      </c>
      <c r="E143" s="48">
        <f>IF(A143&gt;=$B$4,"",(-IPMT(Input!$C$9/12,$B$4-B144,$B$4,$F$4)))</f>
        <v>124.24549970080511</v>
      </c>
      <c r="F143" s="47">
        <f t="shared" si="5"/>
        <v>18636.824955120755</v>
      </c>
    </row>
    <row r="144" spans="1:6" x14ac:dyDescent="0.25">
      <c r="A144" s="7">
        <v>140</v>
      </c>
      <c r="B144" s="7">
        <f t="shared" si="4"/>
        <v>85</v>
      </c>
      <c r="C144" s="47">
        <f>IF(A144&gt;$B$4,"",(Input!$C$11))</f>
        <v>285.44</v>
      </c>
      <c r="D144" s="48">
        <f>IF(A144&gt;=$B$4,"",(-PPMT(Input!$C$9/12,$B$4-B145,$B$4,$F$4)))</f>
        <v>162.26520236379719</v>
      </c>
      <c r="E144" s="48">
        <f>IF(A144&gt;=$B$4,"",(-IPMT(Input!$C$9/12,$B$4-B145,$B$4,$F$4)))</f>
        <v>123.1708957116409</v>
      </c>
      <c r="F144" s="47">
        <f t="shared" si="5"/>
        <v>18475.634356746123</v>
      </c>
    </row>
    <row r="145" spans="1:6" x14ac:dyDescent="0.25">
      <c r="A145" s="7">
        <v>141</v>
      </c>
      <c r="B145" s="7">
        <f t="shared" si="4"/>
        <v>84</v>
      </c>
      <c r="C145" s="47">
        <f>IF(A145&gt;$B$4,"",(Input!$C$11))</f>
        <v>285.44</v>
      </c>
      <c r="D145" s="48">
        <f>IF(A145&gt;=$B$4,"",(-PPMT(Input!$C$9/12,$B$4-B146,$B$4,$F$4)))</f>
        <v>163.34697037955581</v>
      </c>
      <c r="E145" s="48">
        <f>IF(A145&gt;=$B$4,"",(-IPMT(Input!$C$9/12,$B$4-B146,$B$4,$F$4)))</f>
        <v>122.08912769588225</v>
      </c>
      <c r="F145" s="47">
        <f t="shared" si="5"/>
        <v>18313.369154382326</v>
      </c>
    </row>
    <row r="146" spans="1:6" x14ac:dyDescent="0.25">
      <c r="A146" s="7">
        <v>142</v>
      </c>
      <c r="B146" s="7">
        <f t="shared" si="4"/>
        <v>83</v>
      </c>
      <c r="C146" s="47">
        <f>IF(A146&gt;$B$4,"",(Input!$C$11))</f>
        <v>285.44</v>
      </c>
      <c r="D146" s="48">
        <f>IF(A146&gt;=$B$4,"",(-PPMT(Input!$C$9/12,$B$4-B147,$B$4,$F$4)))</f>
        <v>164.4359501820862</v>
      </c>
      <c r="E146" s="48">
        <f>IF(A146&gt;=$B$4,"",(-IPMT(Input!$C$9/12,$B$4-B147,$B$4,$F$4)))</f>
        <v>121.00014789335188</v>
      </c>
      <c r="F146" s="47">
        <f t="shared" si="5"/>
        <v>18150.02218400277</v>
      </c>
    </row>
    <row r="147" spans="1:6" x14ac:dyDescent="0.25">
      <c r="A147" s="7">
        <v>143</v>
      </c>
      <c r="B147" s="7">
        <f t="shared" si="4"/>
        <v>82</v>
      </c>
      <c r="C147" s="47">
        <f>IF(A147&gt;$B$4,"",(Input!$C$11))</f>
        <v>285.44</v>
      </c>
      <c r="D147" s="48">
        <f>IF(A147&gt;=$B$4,"",(-PPMT(Input!$C$9/12,$B$4-B148,$B$4,$F$4)))</f>
        <v>165.53218984996676</v>
      </c>
      <c r="E147" s="48">
        <f>IF(A147&gt;=$B$4,"",(-IPMT(Input!$C$9/12,$B$4-B148,$B$4,$F$4)))</f>
        <v>119.90390822547133</v>
      </c>
      <c r="F147" s="47">
        <f t="shared" si="5"/>
        <v>17985.586233820683</v>
      </c>
    </row>
    <row r="148" spans="1:6" x14ac:dyDescent="0.25">
      <c r="A148" s="60">
        <v>144</v>
      </c>
      <c r="B148" s="60">
        <f t="shared" si="4"/>
        <v>81</v>
      </c>
      <c r="C148" s="58">
        <f>IF(A148&gt;$B$4,"",(Input!$C$11))</f>
        <v>285.44</v>
      </c>
      <c r="D148" s="59">
        <f>IF(A148&gt;=$B$4,"",(-PPMT(Input!$C$9/12,$B$4-B149,$B$4,$F$4)))</f>
        <v>166.63573778229988</v>
      </c>
      <c r="E148" s="59">
        <f>IF(A148&gt;=$B$4,"",(-IPMT(Input!$C$9/12,$B$4-B149,$B$4,$F$4)))</f>
        <v>118.80036029313818</v>
      </c>
      <c r="F148" s="58">
        <f t="shared" si="5"/>
        <v>17820.054043970715</v>
      </c>
    </row>
    <row r="149" spans="1:6" x14ac:dyDescent="0.25">
      <c r="A149" s="7">
        <v>145</v>
      </c>
      <c r="B149" s="7">
        <f t="shared" si="4"/>
        <v>80</v>
      </c>
      <c r="C149" s="47">
        <f>IF(A149&gt;$B$4,"",(Input!$C$11))</f>
        <v>285.44</v>
      </c>
      <c r="D149" s="48">
        <f>IF(A149&gt;=$B$4,"",(-PPMT(Input!$C$9/12,$B$4-B150,$B$4,$F$4)))</f>
        <v>167.74664270084855</v>
      </c>
      <c r="E149" s="48">
        <f>IF(A149&gt;=$B$4,"",(-IPMT(Input!$C$9/12,$B$4-B150,$B$4,$F$4)))</f>
        <v>117.68945537458951</v>
      </c>
      <c r="F149" s="47">
        <f t="shared" si="5"/>
        <v>17653.418306188414</v>
      </c>
    </row>
    <row r="150" spans="1:6" x14ac:dyDescent="0.25">
      <c r="A150" s="7">
        <v>146</v>
      </c>
      <c r="B150" s="7">
        <f t="shared" si="4"/>
        <v>79</v>
      </c>
      <c r="C150" s="47">
        <f>IF(A150&gt;$B$4,"",(Input!$C$11))</f>
        <v>285.44</v>
      </c>
      <c r="D150" s="48">
        <f>IF(A150&gt;=$B$4,"",(-PPMT(Input!$C$9/12,$B$4-B151,$B$4,$F$4)))</f>
        <v>168.86495365218752</v>
      </c>
      <c r="E150" s="48">
        <f>IF(A150&gt;=$B$4,"",(-IPMT(Input!$C$9/12,$B$4-B151,$B$4,$F$4)))</f>
        <v>116.57114442325054</v>
      </c>
      <c r="F150" s="47">
        <f t="shared" si="5"/>
        <v>17485.671663487567</v>
      </c>
    </row>
    <row r="151" spans="1:6" x14ac:dyDescent="0.25">
      <c r="A151" s="7">
        <v>147</v>
      </c>
      <c r="B151" s="7">
        <f t="shared" si="4"/>
        <v>78</v>
      </c>
      <c r="C151" s="47">
        <f>IF(A151&gt;$B$4,"",(Input!$C$11))</f>
        <v>285.44</v>
      </c>
      <c r="D151" s="48">
        <f>IF(A151&gt;=$B$4,"",(-PPMT(Input!$C$9/12,$B$4-B152,$B$4,$F$4)))</f>
        <v>169.9907200098688</v>
      </c>
      <c r="E151" s="48">
        <f>IF(A151&gt;=$B$4,"",(-IPMT(Input!$C$9/12,$B$4-B152,$B$4,$F$4)))</f>
        <v>115.44537806556927</v>
      </c>
      <c r="F151" s="47">
        <f t="shared" si="5"/>
        <v>17316.806709835379</v>
      </c>
    </row>
    <row r="152" spans="1:6" x14ac:dyDescent="0.25">
      <c r="A152" s="7">
        <v>148</v>
      </c>
      <c r="B152" s="7">
        <f t="shared" si="4"/>
        <v>77</v>
      </c>
      <c r="C152" s="47">
        <f>IF(A152&gt;$B$4,"",(Input!$C$11))</f>
        <v>285.44</v>
      </c>
      <c r="D152" s="48">
        <f>IF(A152&gt;=$B$4,"",(-PPMT(Input!$C$9/12,$B$4-B153,$B$4,$F$4)))</f>
        <v>171.12399147660125</v>
      </c>
      <c r="E152" s="48">
        <f>IF(A152&gt;=$B$4,"",(-IPMT(Input!$C$9/12,$B$4-B153,$B$4,$F$4)))</f>
        <v>114.31210659883685</v>
      </c>
      <c r="F152" s="47">
        <f t="shared" si="5"/>
        <v>17146.815989825511</v>
      </c>
    </row>
    <row r="153" spans="1:6" x14ac:dyDescent="0.25">
      <c r="A153" s="7">
        <v>149</v>
      </c>
      <c r="B153" s="7">
        <f t="shared" si="4"/>
        <v>76</v>
      </c>
      <c r="C153" s="47">
        <f>IF(A153&gt;$B$4,"",(Input!$C$11))</f>
        <v>285.44</v>
      </c>
      <c r="D153" s="48">
        <f>IF(A153&gt;=$B$4,"",(-PPMT(Input!$C$9/12,$B$4-B154,$B$4,$F$4)))</f>
        <v>172.26481808644525</v>
      </c>
      <c r="E153" s="48">
        <f>IF(A153&gt;=$B$4,"",(-IPMT(Input!$C$9/12,$B$4-B154,$B$4,$F$4)))</f>
        <v>113.17127998899284</v>
      </c>
      <c r="F153" s="47">
        <f t="shared" si="5"/>
        <v>16975.69199834891</v>
      </c>
    </row>
    <row r="154" spans="1:6" x14ac:dyDescent="0.25">
      <c r="A154" s="7">
        <v>150</v>
      </c>
      <c r="B154" s="7">
        <f t="shared" si="4"/>
        <v>75</v>
      </c>
      <c r="C154" s="47">
        <f>IF(A154&gt;$B$4,"",(Input!$C$11))</f>
        <v>285.44</v>
      </c>
      <c r="D154" s="48">
        <f>IF(A154&gt;=$B$4,"",(-PPMT(Input!$C$9/12,$B$4-B155,$B$4,$F$4)))</f>
        <v>173.41325020702158</v>
      </c>
      <c r="E154" s="48">
        <f>IF(A154&gt;=$B$4,"",(-IPMT(Input!$C$9/12,$B$4-B155,$B$4,$F$4)))</f>
        <v>112.02284786841651</v>
      </c>
      <c r="F154" s="47">
        <f t="shared" si="5"/>
        <v>16803.427180262464</v>
      </c>
    </row>
    <row r="155" spans="1:6" x14ac:dyDescent="0.25">
      <c r="A155" s="7">
        <v>151</v>
      </c>
      <c r="B155" s="7">
        <f t="shared" si="4"/>
        <v>74</v>
      </c>
      <c r="C155" s="47">
        <f>IF(A155&gt;$B$4,"",(Input!$C$11))</f>
        <v>285.44</v>
      </c>
      <c r="D155" s="48">
        <f>IF(A155&gt;=$B$4,"",(-PPMT(Input!$C$9/12,$B$4-B156,$B$4,$F$4)))</f>
        <v>174.56933854173505</v>
      </c>
      <c r="E155" s="48">
        <f>IF(A155&gt;=$B$4,"",(-IPMT(Input!$C$9/12,$B$4-B156,$B$4,$F$4)))</f>
        <v>110.86675953370303</v>
      </c>
      <c r="F155" s="47">
        <f t="shared" si="5"/>
        <v>16630.013930055444</v>
      </c>
    </row>
    <row r="156" spans="1:6" x14ac:dyDescent="0.25">
      <c r="A156" s="7">
        <v>152</v>
      </c>
      <c r="B156" s="7">
        <f t="shared" si="4"/>
        <v>73</v>
      </c>
      <c r="C156" s="47">
        <f>IF(A156&gt;$B$4,"",(Input!$C$11))</f>
        <v>285.44</v>
      </c>
      <c r="D156" s="48">
        <f>IF(A156&gt;=$B$4,"",(-PPMT(Input!$C$9/12,$B$4-B157,$B$4,$F$4)))</f>
        <v>175.73313413201328</v>
      </c>
      <c r="E156" s="48">
        <f>IF(A156&gt;=$B$4,"",(-IPMT(Input!$C$9/12,$B$4-B157,$B$4,$F$4)))</f>
        <v>109.70296394342482</v>
      </c>
      <c r="F156" s="47">
        <f t="shared" si="5"/>
        <v>16455.444591513708</v>
      </c>
    </row>
    <row r="157" spans="1:6" x14ac:dyDescent="0.25">
      <c r="A157" s="7">
        <v>153</v>
      </c>
      <c r="B157" s="7">
        <f t="shared" si="4"/>
        <v>72</v>
      </c>
      <c r="C157" s="47">
        <f>IF(A157&gt;$B$4,"",(Input!$C$11))</f>
        <v>285.44</v>
      </c>
      <c r="D157" s="48">
        <f>IF(A157&gt;=$B$4,"",(-PPMT(Input!$C$9/12,$B$4-B158,$B$4,$F$4)))</f>
        <v>176.90468835956003</v>
      </c>
      <c r="E157" s="48">
        <f>IF(A157&gt;=$B$4,"",(-IPMT(Input!$C$9/12,$B$4-B158,$B$4,$F$4)))</f>
        <v>108.53140971587804</v>
      </c>
      <c r="F157" s="47">
        <f t="shared" si="5"/>
        <v>16279.711457381694</v>
      </c>
    </row>
    <row r="158" spans="1:6" x14ac:dyDescent="0.25">
      <c r="A158" s="7">
        <v>154</v>
      </c>
      <c r="B158" s="7">
        <f t="shared" si="4"/>
        <v>71</v>
      </c>
      <c r="C158" s="47">
        <f>IF(A158&gt;$B$4,"",(Input!$C$11))</f>
        <v>285.44</v>
      </c>
      <c r="D158" s="48">
        <f>IF(A158&gt;=$B$4,"",(-PPMT(Input!$C$9/12,$B$4-B159,$B$4,$F$4)))</f>
        <v>178.08405294862376</v>
      </c>
      <c r="E158" s="48">
        <f>IF(A158&gt;=$B$4,"",(-IPMT(Input!$C$9/12,$B$4-B159,$B$4,$F$4)))</f>
        <v>107.3520451268143</v>
      </c>
      <c r="F158" s="47">
        <f t="shared" si="5"/>
        <v>16102.806769022134</v>
      </c>
    </row>
    <row r="159" spans="1:6" x14ac:dyDescent="0.25">
      <c r="A159" s="7">
        <v>155</v>
      </c>
      <c r="B159" s="7">
        <f t="shared" si="4"/>
        <v>70</v>
      </c>
      <c r="C159" s="47">
        <f>IF(A159&gt;$B$4,"",(Input!$C$11))</f>
        <v>285.44</v>
      </c>
      <c r="D159" s="48">
        <f>IF(A159&gt;=$B$4,"",(-PPMT(Input!$C$9/12,$B$4-B160,$B$4,$F$4)))</f>
        <v>179.27127996828125</v>
      </c>
      <c r="E159" s="48">
        <f>IF(A159&gt;=$B$4,"",(-IPMT(Input!$C$9/12,$B$4-B160,$B$4,$F$4)))</f>
        <v>106.16481810715683</v>
      </c>
      <c r="F159" s="47">
        <f t="shared" si="5"/>
        <v>15924.722716073511</v>
      </c>
    </row>
    <row r="160" spans="1:6" x14ac:dyDescent="0.25">
      <c r="A160" s="60">
        <v>156</v>
      </c>
      <c r="B160" s="60">
        <f t="shared" si="4"/>
        <v>69</v>
      </c>
      <c r="C160" s="58">
        <f>IF(A160&gt;$B$4,"",(Input!$C$11))</f>
        <v>285.44</v>
      </c>
      <c r="D160" s="59">
        <f>IF(A160&gt;=$B$4,"",(-PPMT(Input!$C$9/12,$B$4-B161,$B$4,$F$4)))</f>
        <v>180.46642183473645</v>
      </c>
      <c r="E160" s="59">
        <f>IF(A160&gt;=$B$4,"",(-IPMT(Input!$C$9/12,$B$4-B161,$B$4,$F$4)))</f>
        <v>104.96967624070162</v>
      </c>
      <c r="F160" s="58">
        <f t="shared" si="5"/>
        <v>15745.45143610523</v>
      </c>
    </row>
    <row r="161" spans="1:6" x14ac:dyDescent="0.25">
      <c r="A161" s="7">
        <v>157</v>
      </c>
      <c r="B161" s="7">
        <f t="shared" si="4"/>
        <v>68</v>
      </c>
      <c r="C161" s="47">
        <f>IF(A161&gt;$B$4,"",(Input!$C$11))</f>
        <v>285.44</v>
      </c>
      <c r="D161" s="48">
        <f>IF(A161&gt;=$B$4,"",(-PPMT(Input!$C$9/12,$B$4-B162,$B$4,$F$4)))</f>
        <v>181.66953131363471</v>
      </c>
      <c r="E161" s="48">
        <f>IF(A161&gt;=$B$4,"",(-IPMT(Input!$C$9/12,$B$4-B162,$B$4,$F$4)))</f>
        <v>103.76656676180336</v>
      </c>
      <c r="F161" s="47">
        <f t="shared" si="5"/>
        <v>15564.985014270493</v>
      </c>
    </row>
    <row r="162" spans="1:6" x14ac:dyDescent="0.25">
      <c r="A162" s="7">
        <v>158</v>
      </c>
      <c r="B162" s="7">
        <f t="shared" si="4"/>
        <v>67</v>
      </c>
      <c r="C162" s="47">
        <f>IF(A162&gt;$B$4,"",(Input!$C$11))</f>
        <v>285.44</v>
      </c>
      <c r="D162" s="48">
        <f>IF(A162&gt;=$B$4,"",(-PPMT(Input!$C$9/12,$B$4-B163,$B$4,$F$4)))</f>
        <v>182.88066152239227</v>
      </c>
      <c r="E162" s="48">
        <f>IF(A162&gt;=$B$4,"",(-IPMT(Input!$C$9/12,$B$4-B163,$B$4,$F$4)))</f>
        <v>102.55543655304579</v>
      </c>
      <c r="F162" s="47">
        <f t="shared" si="5"/>
        <v>15383.315482956858</v>
      </c>
    </row>
    <row r="163" spans="1:6" x14ac:dyDescent="0.25">
      <c r="A163" s="7">
        <v>159</v>
      </c>
      <c r="B163" s="7">
        <f t="shared" si="4"/>
        <v>66</v>
      </c>
      <c r="C163" s="47">
        <f>IF(A163&gt;$B$4,"",(Input!$C$11))</f>
        <v>285.44</v>
      </c>
      <c r="D163" s="48">
        <f>IF(A163&gt;=$B$4,"",(-PPMT(Input!$C$9/12,$B$4-B164,$B$4,$F$4)))</f>
        <v>184.09986593254155</v>
      </c>
      <c r="E163" s="48">
        <f>IF(A163&gt;=$B$4,"",(-IPMT(Input!$C$9/12,$B$4-B164,$B$4,$F$4)))</f>
        <v>101.33623214289653</v>
      </c>
      <c r="F163" s="47">
        <f t="shared" si="5"/>
        <v>15200.434821434465</v>
      </c>
    </row>
    <row r="164" spans="1:6" x14ac:dyDescent="0.25">
      <c r="A164" s="7">
        <v>160</v>
      </c>
      <c r="B164" s="7">
        <f t="shared" si="4"/>
        <v>65</v>
      </c>
      <c r="C164" s="47">
        <f>IF(A164&gt;$B$4,"",(Input!$C$11))</f>
        <v>285.44</v>
      </c>
      <c r="D164" s="48">
        <f>IF(A164&gt;=$B$4,"",(-PPMT(Input!$C$9/12,$B$4-B165,$B$4,$F$4)))</f>
        <v>185.32719837209183</v>
      </c>
      <c r="E164" s="48">
        <f>IF(A164&gt;=$B$4,"",(-IPMT(Input!$C$9/12,$B$4-B165,$B$4,$F$4)))</f>
        <v>100.10889970334625</v>
      </c>
      <c r="F164" s="47">
        <f t="shared" si="5"/>
        <v>15016.334955501923</v>
      </c>
    </row>
    <row r="165" spans="1:6" x14ac:dyDescent="0.25">
      <c r="A165" s="7">
        <v>161</v>
      </c>
      <c r="B165" s="7">
        <f t="shared" si="4"/>
        <v>64</v>
      </c>
      <c r="C165" s="47">
        <f>IF(A165&gt;$B$4,"",(Input!$C$11))</f>
        <v>285.44</v>
      </c>
      <c r="D165" s="48">
        <f>IF(A165&gt;=$B$4,"",(-PPMT(Input!$C$9/12,$B$4-B166,$B$4,$F$4)))</f>
        <v>186.5627130279058</v>
      </c>
      <c r="E165" s="48">
        <f>IF(A165&gt;=$B$4,"",(-IPMT(Input!$C$9/12,$B$4-B166,$B$4,$F$4)))</f>
        <v>98.873385047532309</v>
      </c>
      <c r="F165" s="47">
        <f t="shared" si="5"/>
        <v>14831.007757129832</v>
      </c>
    </row>
    <row r="166" spans="1:6" x14ac:dyDescent="0.25">
      <c r="A166" s="7">
        <v>162</v>
      </c>
      <c r="B166" s="7">
        <f t="shared" si="4"/>
        <v>63</v>
      </c>
      <c r="C166" s="47">
        <f>IF(A166&gt;$B$4,"",(Input!$C$11))</f>
        <v>285.44</v>
      </c>
      <c r="D166" s="48">
        <f>IF(A166&gt;=$B$4,"",(-PPMT(Input!$C$9/12,$B$4-B167,$B$4,$F$4)))</f>
        <v>187.80646444809182</v>
      </c>
      <c r="E166" s="48">
        <f>IF(A166&gt;=$B$4,"",(-IPMT(Input!$C$9/12,$B$4-B167,$B$4,$F$4)))</f>
        <v>97.629633627346266</v>
      </c>
      <c r="F166" s="47">
        <f t="shared" si="5"/>
        <v>14644.445044101925</v>
      </c>
    </row>
    <row r="167" spans="1:6" x14ac:dyDescent="0.25">
      <c r="A167" s="7">
        <v>163</v>
      </c>
      <c r="B167" s="7">
        <f t="shared" si="4"/>
        <v>62</v>
      </c>
      <c r="C167" s="47">
        <f>IF(A167&gt;$B$4,"",(Input!$C$11))</f>
        <v>285.44</v>
      </c>
      <c r="D167" s="48">
        <f>IF(A167&gt;=$B$4,"",(-PPMT(Input!$C$9/12,$B$4-B168,$B$4,$F$4)))</f>
        <v>189.05850754441241</v>
      </c>
      <c r="E167" s="48">
        <f>IF(A167&gt;=$B$4,"",(-IPMT(Input!$C$9/12,$B$4-B168,$B$4,$F$4)))</f>
        <v>96.37759053102566</v>
      </c>
      <c r="F167" s="47">
        <f t="shared" si="5"/>
        <v>14456.638579653834</v>
      </c>
    </row>
    <row r="168" spans="1:6" x14ac:dyDescent="0.25">
      <c r="A168" s="7">
        <v>164</v>
      </c>
      <c r="B168" s="7">
        <f t="shared" si="4"/>
        <v>61</v>
      </c>
      <c r="C168" s="47">
        <f>IF(A168&gt;$B$4,"",(Input!$C$11))</f>
        <v>285.44</v>
      </c>
      <c r="D168" s="48">
        <f>IF(A168&gt;=$B$4,"",(-PPMT(Input!$C$9/12,$B$4-B169,$B$4,$F$4)))</f>
        <v>190.31889759470852</v>
      </c>
      <c r="E168" s="48">
        <f>IF(A168&gt;=$B$4,"",(-IPMT(Input!$C$9/12,$B$4-B169,$B$4,$F$4)))</f>
        <v>95.117200480729579</v>
      </c>
      <c r="F168" s="47">
        <f t="shared" si="5"/>
        <v>14267.580072109422</v>
      </c>
    </row>
    <row r="169" spans="1:6" x14ac:dyDescent="0.25">
      <c r="A169" s="7">
        <v>165</v>
      </c>
      <c r="B169" s="7">
        <f t="shared" si="4"/>
        <v>60</v>
      </c>
      <c r="C169" s="47">
        <f>IF(A169&gt;$B$4,"",(Input!$C$11))</f>
        <v>285.44</v>
      </c>
      <c r="D169" s="48">
        <f>IF(A169&gt;=$B$4,"",(-PPMT(Input!$C$9/12,$B$4-B170,$B$4,$F$4)))</f>
        <v>191.5876902453399</v>
      </c>
      <c r="E169" s="48">
        <f>IF(A169&gt;=$B$4,"",(-IPMT(Input!$C$9/12,$B$4-B170,$B$4,$F$4)))</f>
        <v>93.848407830098196</v>
      </c>
      <c r="F169" s="47">
        <f t="shared" si="5"/>
        <v>14077.261174514713</v>
      </c>
    </row>
    <row r="170" spans="1:6" x14ac:dyDescent="0.25">
      <c r="A170" s="7">
        <v>166</v>
      </c>
      <c r="B170" s="7">
        <f t="shared" si="4"/>
        <v>59</v>
      </c>
      <c r="C170" s="47">
        <f>IF(A170&gt;$B$4,"",(Input!$C$11))</f>
        <v>285.44</v>
      </c>
      <c r="D170" s="48">
        <f>IF(A170&gt;=$B$4,"",(-PPMT(Input!$C$9/12,$B$4-B171,$B$4,$F$4)))</f>
        <v>192.86494151364215</v>
      </c>
      <c r="E170" s="48">
        <f>IF(A170&gt;=$B$4,"",(-IPMT(Input!$C$9/12,$B$4-B171,$B$4,$F$4)))</f>
        <v>92.571156561795917</v>
      </c>
      <c r="F170" s="47">
        <f t="shared" si="5"/>
        <v>13885.673484269373</v>
      </c>
    </row>
    <row r="171" spans="1:6" x14ac:dyDescent="0.25">
      <c r="A171" s="7">
        <v>167</v>
      </c>
      <c r="B171" s="7">
        <f t="shared" si="4"/>
        <v>58</v>
      </c>
      <c r="C171" s="47">
        <f>IF(A171&gt;$B$4,"",(Input!$C$11))</f>
        <v>285.44</v>
      </c>
      <c r="D171" s="48">
        <f>IF(A171&gt;=$B$4,"",(-PPMT(Input!$C$9/12,$B$4-B172,$B$4,$F$4)))</f>
        <v>194.15070779039979</v>
      </c>
      <c r="E171" s="48">
        <f>IF(A171&gt;=$B$4,"",(-IPMT(Input!$C$9/12,$B$4-B172,$B$4,$F$4)))</f>
        <v>91.285390285038304</v>
      </c>
      <c r="F171" s="47">
        <f t="shared" si="5"/>
        <v>13692.808542755731</v>
      </c>
    </row>
    <row r="172" spans="1:6" x14ac:dyDescent="0.25">
      <c r="A172" s="60">
        <v>168</v>
      </c>
      <c r="B172" s="60">
        <f t="shared" si="4"/>
        <v>57</v>
      </c>
      <c r="C172" s="58">
        <f>IF(A172&gt;$B$4,"",(Input!$C$11))</f>
        <v>285.44</v>
      </c>
      <c r="D172" s="59">
        <f>IF(A172&gt;=$B$4,"",(-PPMT(Input!$C$9/12,$B$4-B173,$B$4,$F$4)))</f>
        <v>195.44504584233576</v>
      </c>
      <c r="E172" s="59">
        <f>IF(A172&gt;=$B$4,"",(-IPMT(Input!$C$9/12,$B$4-B173,$B$4,$F$4)))</f>
        <v>89.991052233102309</v>
      </c>
      <c r="F172" s="58">
        <f t="shared" si="5"/>
        <v>13498.657834965332</v>
      </c>
    </row>
    <row r="173" spans="1:6" x14ac:dyDescent="0.25">
      <c r="A173" s="7">
        <v>169</v>
      </c>
      <c r="B173" s="7">
        <f t="shared" si="4"/>
        <v>56</v>
      </c>
      <c r="C173" s="47">
        <f>IF(A173&gt;$B$4,"",(Input!$C$11))</f>
        <v>285.44</v>
      </c>
      <c r="D173" s="48">
        <f>IF(A173&gt;=$B$4,"",(-PPMT(Input!$C$9/12,$B$4-B174,$B$4,$F$4)))</f>
        <v>196.74801281461802</v>
      </c>
      <c r="E173" s="48">
        <f>IF(A173&gt;=$B$4,"",(-IPMT(Input!$C$9/12,$B$4-B174,$B$4,$F$4)))</f>
        <v>88.68808526082006</v>
      </c>
      <c r="F173" s="47">
        <f t="shared" si="5"/>
        <v>13303.212789122996</v>
      </c>
    </row>
    <row r="174" spans="1:6" x14ac:dyDescent="0.25">
      <c r="A174" s="7">
        <v>170</v>
      </c>
      <c r="B174" s="7">
        <f t="shared" si="4"/>
        <v>55</v>
      </c>
      <c r="C174" s="47">
        <f>IF(A174&gt;$B$4,"",(Input!$C$11))</f>
        <v>285.44</v>
      </c>
      <c r="D174" s="48">
        <f>IF(A174&gt;=$B$4,"",(-PPMT(Input!$C$9/12,$B$4-B175,$B$4,$F$4)))</f>
        <v>198.05966623338216</v>
      </c>
      <c r="E174" s="48">
        <f>IF(A174&gt;=$B$4,"",(-IPMT(Input!$C$9/12,$B$4-B175,$B$4,$F$4)))</f>
        <v>87.376431842055936</v>
      </c>
      <c r="F174" s="47">
        <f t="shared" si="5"/>
        <v>13106.464776308378</v>
      </c>
    </row>
    <row r="175" spans="1:6" x14ac:dyDescent="0.25">
      <c r="A175" s="7">
        <v>171</v>
      </c>
      <c r="B175" s="7">
        <f t="shared" si="4"/>
        <v>54</v>
      </c>
      <c r="C175" s="47">
        <f>IF(A175&gt;$B$4,"",(Input!$C$11))</f>
        <v>285.44</v>
      </c>
      <c r="D175" s="48">
        <f>IF(A175&gt;=$B$4,"",(-PPMT(Input!$C$9/12,$B$4-B176,$B$4,$F$4)))</f>
        <v>199.38006400827135</v>
      </c>
      <c r="E175" s="48">
        <f>IF(A175&gt;=$B$4,"",(-IPMT(Input!$C$9/12,$B$4-B176,$B$4,$F$4)))</f>
        <v>86.056034067166721</v>
      </c>
      <c r="F175" s="47">
        <f t="shared" si="5"/>
        <v>12908.405110074995</v>
      </c>
    </row>
    <row r="176" spans="1:6" x14ac:dyDescent="0.25">
      <c r="A176" s="7">
        <v>172</v>
      </c>
      <c r="B176" s="7">
        <f t="shared" si="4"/>
        <v>53</v>
      </c>
      <c r="C176" s="47">
        <f>IF(A176&gt;$B$4,"",(Input!$C$11))</f>
        <v>285.44</v>
      </c>
      <c r="D176" s="48">
        <f>IF(A176&gt;=$B$4,"",(-PPMT(Input!$C$9/12,$B$4-B177,$B$4,$F$4)))</f>
        <v>200.70926443499314</v>
      </c>
      <c r="E176" s="48">
        <f>IF(A176&gt;=$B$4,"",(-IPMT(Input!$C$9/12,$B$4-B177,$B$4,$F$4)))</f>
        <v>84.726833640444923</v>
      </c>
      <c r="F176" s="47">
        <f t="shared" si="5"/>
        <v>12709.025046066723</v>
      </c>
    </row>
    <row r="177" spans="1:6" x14ac:dyDescent="0.25">
      <c r="A177" s="7">
        <v>173</v>
      </c>
      <c r="B177" s="7">
        <f t="shared" si="4"/>
        <v>52</v>
      </c>
      <c r="C177" s="47">
        <f>IF(A177&gt;$B$4,"",(Input!$C$11))</f>
        <v>285.44</v>
      </c>
      <c r="D177" s="48">
        <f>IF(A177&gt;=$B$4,"",(-PPMT(Input!$C$9/12,$B$4-B178,$B$4,$F$4)))</f>
        <v>202.04732619789311</v>
      </c>
      <c r="E177" s="48">
        <f>IF(A177&gt;=$B$4,"",(-IPMT(Input!$C$9/12,$B$4-B178,$B$4,$F$4)))</f>
        <v>83.388771877544954</v>
      </c>
      <c r="F177" s="47">
        <f t="shared" si="5"/>
        <v>12508.315781631731</v>
      </c>
    </row>
    <row r="178" spans="1:6" x14ac:dyDescent="0.25">
      <c r="A178" s="7">
        <v>174</v>
      </c>
      <c r="B178" s="7">
        <f t="shared" si="4"/>
        <v>51</v>
      </c>
      <c r="C178" s="47">
        <f>IF(A178&gt;$B$4,"",(Input!$C$11))</f>
        <v>285.44</v>
      </c>
      <c r="D178" s="48">
        <f>IF(A178&gt;=$B$4,"",(-PPMT(Input!$C$9/12,$B$4-B179,$B$4,$F$4)))</f>
        <v>203.39430837254574</v>
      </c>
      <c r="E178" s="48">
        <f>IF(A178&gt;=$B$4,"",(-IPMT(Input!$C$9/12,$B$4-B179,$B$4,$F$4)))</f>
        <v>82.041789702892345</v>
      </c>
      <c r="F178" s="47">
        <f t="shared" si="5"/>
        <v>12306.268455433838</v>
      </c>
    </row>
    <row r="179" spans="1:6" x14ac:dyDescent="0.25">
      <c r="A179" s="7">
        <v>175</v>
      </c>
      <c r="B179" s="7">
        <f t="shared" si="4"/>
        <v>50</v>
      </c>
      <c r="C179" s="47">
        <f>IF(A179&gt;$B$4,"",(Input!$C$11))</f>
        <v>285.44</v>
      </c>
      <c r="D179" s="48">
        <f>IF(A179&gt;=$B$4,"",(-PPMT(Input!$C$9/12,$B$4-B180,$B$4,$F$4)))</f>
        <v>204.75027042836271</v>
      </c>
      <c r="E179" s="48">
        <f>IF(A179&gt;=$B$4,"",(-IPMT(Input!$C$9/12,$B$4-B180,$B$4,$F$4)))</f>
        <v>80.685827647075371</v>
      </c>
      <c r="F179" s="47">
        <f t="shared" si="5"/>
        <v>12102.874147061291</v>
      </c>
    </row>
    <row r="180" spans="1:6" x14ac:dyDescent="0.25">
      <c r="A180" s="7">
        <v>176</v>
      </c>
      <c r="B180" s="7">
        <f t="shared" si="4"/>
        <v>49</v>
      </c>
      <c r="C180" s="47">
        <f>IF(A180&gt;$B$4,"",(Input!$C$11))</f>
        <v>285.44</v>
      </c>
      <c r="D180" s="48">
        <f>IF(A180&gt;=$B$4,"",(-PPMT(Input!$C$9/12,$B$4-B181,$B$4,$F$4)))</f>
        <v>206.11527223121846</v>
      </c>
      <c r="E180" s="48">
        <f>IF(A180&gt;=$B$4,"",(-IPMT(Input!$C$9/12,$B$4-B181,$B$4,$F$4)))</f>
        <v>79.320825844219627</v>
      </c>
      <c r="F180" s="47">
        <f t="shared" si="5"/>
        <v>11898.123876632928</v>
      </c>
    </row>
    <row r="181" spans="1:6" x14ac:dyDescent="0.25">
      <c r="A181" s="7">
        <v>177</v>
      </c>
      <c r="B181" s="7">
        <f t="shared" si="4"/>
        <v>48</v>
      </c>
      <c r="C181" s="47">
        <f>IF(A181&gt;$B$4,"",(Input!$C$11))</f>
        <v>285.44</v>
      </c>
      <c r="D181" s="48">
        <f>IF(A181&gt;=$B$4,"",(-PPMT(Input!$C$9/12,$B$4-B182,$B$4,$F$4)))</f>
        <v>207.48937404609322</v>
      </c>
      <c r="E181" s="48">
        <f>IF(A181&gt;=$B$4,"",(-IPMT(Input!$C$9/12,$B$4-B182,$B$4,$F$4)))</f>
        <v>77.946724029344821</v>
      </c>
      <c r="F181" s="47">
        <f t="shared" si="5"/>
        <v>11692.00860440171</v>
      </c>
    </row>
    <row r="182" spans="1:6" x14ac:dyDescent="0.25">
      <c r="A182" s="7">
        <v>178</v>
      </c>
      <c r="B182" s="7">
        <f t="shared" si="4"/>
        <v>47</v>
      </c>
      <c r="C182" s="47">
        <f>IF(A182&gt;$B$4,"",(Input!$C$11))</f>
        <v>285.44</v>
      </c>
      <c r="D182" s="48">
        <f>IF(A182&gt;=$B$4,"",(-PPMT(Input!$C$9/12,$B$4-B183,$B$4,$F$4)))</f>
        <v>208.87263653973386</v>
      </c>
      <c r="E182" s="48">
        <f>IF(A182&gt;=$B$4,"",(-IPMT(Input!$C$9/12,$B$4-B183,$B$4,$F$4)))</f>
        <v>76.563461535704207</v>
      </c>
      <c r="F182" s="47">
        <f t="shared" si="5"/>
        <v>11484.519230355616</v>
      </c>
    </row>
    <row r="183" spans="1:6" x14ac:dyDescent="0.25">
      <c r="A183" s="7">
        <v>179</v>
      </c>
      <c r="B183" s="7">
        <f t="shared" si="4"/>
        <v>46</v>
      </c>
      <c r="C183" s="47">
        <f>IF(A183&gt;$B$4,"",(Input!$C$11))</f>
        <v>285.44</v>
      </c>
      <c r="D183" s="48">
        <f>IF(A183&gt;=$B$4,"",(-PPMT(Input!$C$9/12,$B$4-B184,$B$4,$F$4)))</f>
        <v>210.26512078333209</v>
      </c>
      <c r="E183" s="48">
        <f>IF(A183&gt;=$B$4,"",(-IPMT(Input!$C$9/12,$B$4-B184,$B$4,$F$4)))</f>
        <v>75.170977292105988</v>
      </c>
      <c r="F183" s="47">
        <f t="shared" si="5"/>
        <v>11275.646593815882</v>
      </c>
    </row>
    <row r="184" spans="1:6" x14ac:dyDescent="0.25">
      <c r="A184" s="60">
        <v>180</v>
      </c>
      <c r="B184" s="60">
        <f t="shared" si="4"/>
        <v>45</v>
      </c>
      <c r="C184" s="58">
        <f>IF(A184&gt;$B$4,"",(Input!$C$11))</f>
        <v>285.44</v>
      </c>
      <c r="D184" s="59">
        <f>IF(A184&gt;=$B$4,"",(-PPMT(Input!$C$9/12,$B$4-B185,$B$4,$F$4)))</f>
        <v>211.66688825522098</v>
      </c>
      <c r="E184" s="59">
        <f>IF(A184&gt;=$B$4,"",(-IPMT(Input!$C$9/12,$B$4-B185,$B$4,$F$4)))</f>
        <v>73.7692098202171</v>
      </c>
      <c r="F184" s="58">
        <f t="shared" si="5"/>
        <v>11065.38147303255</v>
      </c>
    </row>
    <row r="185" spans="1:6" x14ac:dyDescent="0.25">
      <c r="A185" s="7">
        <v>181</v>
      </c>
      <c r="B185" s="7">
        <f t="shared" si="4"/>
        <v>44</v>
      </c>
      <c r="C185" s="47">
        <f>IF(A185&gt;$B$4,"",(Input!$C$11))</f>
        <v>285.44</v>
      </c>
      <c r="D185" s="48">
        <f>IF(A185&gt;=$B$4,"",(-PPMT(Input!$C$9/12,$B$4-B186,$B$4,$F$4)))</f>
        <v>213.07800084358911</v>
      </c>
      <c r="E185" s="48">
        <f>IF(A185&gt;=$B$4,"",(-IPMT(Input!$C$9/12,$B$4-B186,$B$4,$F$4)))</f>
        <v>72.358097231848973</v>
      </c>
      <c r="F185" s="47">
        <f t="shared" si="5"/>
        <v>10853.71458477733</v>
      </c>
    </row>
    <row r="186" spans="1:6" x14ac:dyDescent="0.25">
      <c r="A186" s="7">
        <v>182</v>
      </c>
      <c r="B186" s="7">
        <f t="shared" si="4"/>
        <v>43</v>
      </c>
      <c r="C186" s="47">
        <f>IF(A186&gt;$B$4,"",(Input!$C$11))</f>
        <v>285.44</v>
      </c>
      <c r="D186" s="48">
        <f>IF(A186&gt;=$B$4,"",(-PPMT(Input!$C$9/12,$B$4-B187,$B$4,$F$4)))</f>
        <v>214.49852084921307</v>
      </c>
      <c r="E186" s="48">
        <f>IF(A186&gt;=$B$4,"",(-IPMT(Input!$C$9/12,$B$4-B187,$B$4,$F$4)))</f>
        <v>70.937577226225045</v>
      </c>
      <c r="F186" s="47">
        <f t="shared" si="5"/>
        <v>10640.636583933741</v>
      </c>
    </row>
    <row r="187" spans="1:6" x14ac:dyDescent="0.25">
      <c r="A187" s="7">
        <v>183</v>
      </c>
      <c r="B187" s="7">
        <f t="shared" si="4"/>
        <v>42</v>
      </c>
      <c r="C187" s="47">
        <f>IF(A187&gt;$B$4,"",(Input!$C$11))</f>
        <v>285.44</v>
      </c>
      <c r="D187" s="48">
        <f>IF(A187&gt;=$B$4,"",(-PPMT(Input!$C$9/12,$B$4-B188,$B$4,$F$4)))</f>
        <v>215.92851098820779</v>
      </c>
      <c r="E187" s="48">
        <f>IF(A187&gt;=$B$4,"",(-IPMT(Input!$C$9/12,$B$4-B188,$B$4,$F$4)))</f>
        <v>69.507587087230277</v>
      </c>
      <c r="F187" s="47">
        <f t="shared" si="5"/>
        <v>10426.138063084529</v>
      </c>
    </row>
    <row r="188" spans="1:6" x14ac:dyDescent="0.25">
      <c r="A188" s="7">
        <v>184</v>
      </c>
      <c r="B188" s="7">
        <f t="shared" si="4"/>
        <v>41</v>
      </c>
      <c r="C188" s="47">
        <f>IF(A188&gt;$B$4,"",(Input!$C$11))</f>
        <v>285.44</v>
      </c>
      <c r="D188" s="48">
        <f>IF(A188&gt;=$B$4,"",(-PPMT(Input!$C$9/12,$B$4-B189,$B$4,$F$4)))</f>
        <v>217.36803439479584</v>
      </c>
      <c r="E188" s="48">
        <f>IF(A188&gt;=$B$4,"",(-IPMT(Input!$C$9/12,$B$4-B189,$B$4,$F$4)))</f>
        <v>68.06806368064224</v>
      </c>
      <c r="F188" s="47">
        <f t="shared" si="5"/>
        <v>10210.209552096321</v>
      </c>
    </row>
    <row r="189" spans="1:6" x14ac:dyDescent="0.25">
      <c r="A189" s="7">
        <v>185</v>
      </c>
      <c r="B189" s="7">
        <f t="shared" si="4"/>
        <v>40</v>
      </c>
      <c r="C189" s="47">
        <f>IF(A189&gt;$B$4,"",(Input!$C$11))</f>
        <v>285.44</v>
      </c>
      <c r="D189" s="48">
        <f>IF(A189&gt;=$B$4,"",(-PPMT(Input!$C$9/12,$B$4-B190,$B$4,$F$4)))</f>
        <v>218.81715462409446</v>
      </c>
      <c r="E189" s="48">
        <f>IF(A189&gt;=$B$4,"",(-IPMT(Input!$C$9/12,$B$4-B190,$B$4,$F$4)))</f>
        <v>66.618943451343583</v>
      </c>
      <c r="F189" s="47">
        <f t="shared" si="5"/>
        <v>9992.8415177015249</v>
      </c>
    </row>
    <row r="190" spans="1:6" x14ac:dyDescent="0.25">
      <c r="A190" s="7">
        <v>186</v>
      </c>
      <c r="B190" s="7">
        <f t="shared" ref="B190:B253" si="6">IF(A190&gt;$B$4,"",(B189-1))</f>
        <v>39</v>
      </c>
      <c r="C190" s="47">
        <f>IF(A190&gt;$B$4,"",(Input!$C$11))</f>
        <v>285.44</v>
      </c>
      <c r="D190" s="48">
        <f>IF(A190&gt;=$B$4,"",(-PPMT(Input!$C$9/12,$B$4-B191,$B$4,$F$4)))</f>
        <v>220.2759356549218</v>
      </c>
      <c r="E190" s="48">
        <f>IF(A190&gt;=$B$4,"",(-IPMT(Input!$C$9/12,$B$4-B191,$B$4,$F$4)))</f>
        <v>65.160162420516286</v>
      </c>
      <c r="F190" s="47">
        <f t="shared" si="5"/>
        <v>9774.0243630774312</v>
      </c>
    </row>
    <row r="191" spans="1:6" x14ac:dyDescent="0.25">
      <c r="A191" s="7">
        <v>187</v>
      </c>
      <c r="B191" s="7">
        <f t="shared" si="6"/>
        <v>38</v>
      </c>
      <c r="C191" s="47">
        <f>IF(A191&gt;$B$4,"",(Input!$C$11))</f>
        <v>285.44</v>
      </c>
      <c r="D191" s="48">
        <f>IF(A191&gt;=$B$4,"",(-PPMT(Input!$C$9/12,$B$4-B192,$B$4,$F$4)))</f>
        <v>221.74444189262127</v>
      </c>
      <c r="E191" s="48">
        <f>IF(A191&gt;=$B$4,"",(-IPMT(Input!$C$9/12,$B$4-B192,$B$4,$F$4)))</f>
        <v>63.691656182816821</v>
      </c>
      <c r="F191" s="47">
        <f t="shared" si="5"/>
        <v>9553.7484274225098</v>
      </c>
    </row>
    <row r="192" spans="1:6" x14ac:dyDescent="0.25">
      <c r="A192" s="7">
        <v>188</v>
      </c>
      <c r="B192" s="7">
        <f t="shared" si="6"/>
        <v>37</v>
      </c>
      <c r="C192" s="47">
        <f>IF(A192&gt;$B$4,"",(Input!$C$11))</f>
        <v>285.44</v>
      </c>
      <c r="D192" s="48">
        <f>IF(A192&gt;=$B$4,"",(-PPMT(Input!$C$9/12,$B$4-B193,$B$4,$F$4)))</f>
        <v>223.22273817190538</v>
      </c>
      <c r="E192" s="48">
        <f>IF(A192&gt;=$B$4,"",(-IPMT(Input!$C$9/12,$B$4-B193,$B$4,$F$4)))</f>
        <v>62.21335990353267</v>
      </c>
      <c r="F192" s="47">
        <f t="shared" si="5"/>
        <v>9332.0039855298892</v>
      </c>
    </row>
    <row r="193" spans="1:6" x14ac:dyDescent="0.25">
      <c r="A193" s="7">
        <v>189</v>
      </c>
      <c r="B193" s="7">
        <f t="shared" si="6"/>
        <v>36</v>
      </c>
      <c r="C193" s="47">
        <f>IF(A193&gt;$B$4,"",(Input!$C$11))</f>
        <v>285.44</v>
      </c>
      <c r="D193" s="48">
        <f>IF(A193&gt;=$B$4,"",(-PPMT(Input!$C$9/12,$B$4-B194,$B$4,$F$4)))</f>
        <v>224.71088975971813</v>
      </c>
      <c r="E193" s="48">
        <f>IF(A193&gt;=$B$4,"",(-IPMT(Input!$C$9/12,$B$4-B194,$B$4,$F$4)))</f>
        <v>60.725208315719968</v>
      </c>
      <c r="F193" s="47">
        <f t="shared" si="5"/>
        <v>9108.7812473579834</v>
      </c>
    </row>
    <row r="194" spans="1:6" x14ac:dyDescent="0.25">
      <c r="A194" s="7">
        <v>190</v>
      </c>
      <c r="B194" s="7">
        <f t="shared" si="6"/>
        <v>35</v>
      </c>
      <c r="C194" s="47">
        <f>IF(A194&gt;$B$4,"",(Input!$C$11))</f>
        <v>285.44</v>
      </c>
      <c r="D194" s="48">
        <f>IF(A194&gt;=$B$4,"",(-PPMT(Input!$C$9/12,$B$4-B195,$B$4,$F$4)))</f>
        <v>226.20896235811622</v>
      </c>
      <c r="E194" s="48">
        <f>IF(A194&gt;=$B$4,"",(-IPMT(Input!$C$9/12,$B$4-B195,$B$4,$F$4)))</f>
        <v>59.22713571732185</v>
      </c>
      <c r="F194" s="47">
        <f t="shared" si="5"/>
        <v>8884.0703575982661</v>
      </c>
    </row>
    <row r="195" spans="1:6" x14ac:dyDescent="0.25">
      <c r="A195" s="7">
        <v>191</v>
      </c>
      <c r="B195" s="7">
        <f t="shared" si="6"/>
        <v>34</v>
      </c>
      <c r="C195" s="47">
        <f>IF(A195&gt;$B$4,"",(Input!$C$11))</f>
        <v>285.44</v>
      </c>
      <c r="D195" s="48">
        <f>IF(A195&gt;=$B$4,"",(-PPMT(Input!$C$9/12,$B$4-B196,$B$4,$F$4)))</f>
        <v>227.71702210717035</v>
      </c>
      <c r="E195" s="48">
        <f>IF(A195&gt;=$B$4,"",(-IPMT(Input!$C$9/12,$B$4-B196,$B$4,$F$4)))</f>
        <v>57.719075968267731</v>
      </c>
      <c r="F195" s="47">
        <f t="shared" si="5"/>
        <v>8657.8613952401502</v>
      </c>
    </row>
    <row r="196" spans="1:6" x14ac:dyDescent="0.25">
      <c r="A196" s="60">
        <v>192</v>
      </c>
      <c r="B196" s="60">
        <f t="shared" si="6"/>
        <v>33</v>
      </c>
      <c r="C196" s="58">
        <f>IF(A196&gt;$B$4,"",(Input!$C$11))</f>
        <v>285.44</v>
      </c>
      <c r="D196" s="59">
        <f>IF(A196&gt;=$B$4,"",(-PPMT(Input!$C$9/12,$B$4-B197,$B$4,$F$4)))</f>
        <v>229.2351355878848</v>
      </c>
      <c r="E196" s="59">
        <f>IF(A196&gt;=$B$4,"",(-IPMT(Input!$C$9/12,$B$4-B197,$B$4,$F$4)))</f>
        <v>56.200962487553262</v>
      </c>
      <c r="F196" s="58">
        <f t="shared" si="5"/>
        <v>8430.14437313298</v>
      </c>
    </row>
    <row r="197" spans="1:6" x14ac:dyDescent="0.25">
      <c r="A197" s="7">
        <v>193</v>
      </c>
      <c r="B197" s="7">
        <f t="shared" si="6"/>
        <v>32</v>
      </c>
      <c r="C197" s="47">
        <f>IF(A197&gt;$B$4,"",(Input!$C$11))</f>
        <v>285.44</v>
      </c>
      <c r="D197" s="48">
        <f>IF(A197&gt;=$B$4,"",(-PPMT(Input!$C$9/12,$B$4-B198,$B$4,$F$4)))</f>
        <v>230.76336982513735</v>
      </c>
      <c r="E197" s="48">
        <f>IF(A197&gt;=$B$4,"",(-IPMT(Input!$C$9/12,$B$4-B198,$B$4,$F$4)))</f>
        <v>54.672728250300707</v>
      </c>
      <c r="F197" s="47">
        <f t="shared" ref="F197:F260" si="7">IF(A197&gt;$B$4,"",F196-D196)</f>
        <v>8200.9092375450946</v>
      </c>
    </row>
    <row r="198" spans="1:6" x14ac:dyDescent="0.25">
      <c r="A198" s="7">
        <v>194</v>
      </c>
      <c r="B198" s="7">
        <f t="shared" si="6"/>
        <v>31</v>
      </c>
      <c r="C198" s="47">
        <f>IF(A198&gt;$B$4,"",(Input!$C$11))</f>
        <v>285.44</v>
      </c>
      <c r="D198" s="48">
        <f>IF(A198&gt;=$B$4,"",(-PPMT(Input!$C$9/12,$B$4-B199,$B$4,$F$4)))</f>
        <v>232.30179229063828</v>
      </c>
      <c r="E198" s="48">
        <f>IF(A198&gt;=$B$4,"",(-IPMT(Input!$C$9/12,$B$4-B199,$B$4,$F$4)))</f>
        <v>53.134305784799793</v>
      </c>
      <c r="F198" s="47">
        <f t="shared" si="7"/>
        <v>7970.1458677199571</v>
      </c>
    </row>
    <row r="199" spans="1:6" x14ac:dyDescent="0.25">
      <c r="A199" s="7">
        <v>195</v>
      </c>
      <c r="B199" s="7">
        <f t="shared" si="6"/>
        <v>30</v>
      </c>
      <c r="C199" s="47">
        <f>IF(A199&gt;$B$4,"",(Input!$C$11))</f>
        <v>285.44</v>
      </c>
      <c r="D199" s="48">
        <f>IF(A199&gt;=$B$4,"",(-PPMT(Input!$C$9/12,$B$4-B200,$B$4,$F$4)))</f>
        <v>233.85047090590922</v>
      </c>
      <c r="E199" s="48">
        <f>IF(A199&gt;=$B$4,"",(-IPMT(Input!$C$9/12,$B$4-B200,$B$4,$F$4)))</f>
        <v>51.58562716952887</v>
      </c>
      <c r="F199" s="47">
        <f t="shared" si="7"/>
        <v>7737.8440754293188</v>
      </c>
    </row>
    <row r="200" spans="1:6" x14ac:dyDescent="0.25">
      <c r="A200" s="7">
        <v>196</v>
      </c>
      <c r="B200" s="7">
        <f t="shared" si="6"/>
        <v>29</v>
      </c>
      <c r="C200" s="47">
        <f>IF(A200&gt;$B$4,"",(Input!$C$11))</f>
        <v>285.44</v>
      </c>
      <c r="D200" s="48">
        <f>IF(A200&gt;=$B$4,"",(-PPMT(Input!$C$9/12,$B$4-B201,$B$4,$F$4)))</f>
        <v>235.40947404528194</v>
      </c>
      <c r="E200" s="48">
        <f>IF(A200&gt;=$B$4,"",(-IPMT(Input!$C$9/12,$B$4-B201,$B$4,$F$4)))</f>
        <v>50.026624030156135</v>
      </c>
      <c r="F200" s="47">
        <f t="shared" si="7"/>
        <v>7503.9936045234099</v>
      </c>
    </row>
    <row r="201" spans="1:6" x14ac:dyDescent="0.25">
      <c r="A201" s="7">
        <v>197</v>
      </c>
      <c r="B201" s="7">
        <f t="shared" si="6"/>
        <v>28</v>
      </c>
      <c r="C201" s="47">
        <f>IF(A201&gt;$B$4,"",(Input!$C$11))</f>
        <v>285.44</v>
      </c>
      <c r="D201" s="48">
        <f>IF(A201&gt;=$B$4,"",(-PPMT(Input!$C$9/12,$B$4-B202,$B$4,$F$4)))</f>
        <v>236.97887053891716</v>
      </c>
      <c r="E201" s="48">
        <f>IF(A201&gt;=$B$4,"",(-IPMT(Input!$C$9/12,$B$4-B202,$B$4,$F$4)))</f>
        <v>48.457227536520932</v>
      </c>
      <c r="F201" s="47">
        <f t="shared" si="7"/>
        <v>7268.5841304781279</v>
      </c>
    </row>
    <row r="202" spans="1:6" x14ac:dyDescent="0.25">
      <c r="A202" s="7">
        <v>198</v>
      </c>
      <c r="B202" s="7">
        <f t="shared" si="6"/>
        <v>27</v>
      </c>
      <c r="C202" s="47">
        <f>IF(A202&gt;$B$4,"",(Input!$C$11))</f>
        <v>285.44</v>
      </c>
      <c r="D202" s="48">
        <f>IF(A202&gt;=$B$4,"",(-PPMT(Input!$C$9/12,$B$4-B203,$B$4,$F$4)))</f>
        <v>238.55872967584327</v>
      </c>
      <c r="E202" s="48">
        <f>IF(A202&gt;=$B$4,"",(-IPMT(Input!$C$9/12,$B$4-B203,$B$4,$F$4)))</f>
        <v>46.877368399594815</v>
      </c>
      <c r="F202" s="47">
        <f t="shared" si="7"/>
        <v>7031.6052599392106</v>
      </c>
    </row>
    <row r="203" spans="1:6" x14ac:dyDescent="0.25">
      <c r="A203" s="7">
        <v>199</v>
      </c>
      <c r="B203" s="7">
        <f t="shared" si="6"/>
        <v>26</v>
      </c>
      <c r="C203" s="47">
        <f>IF(A203&gt;$B$4,"",(Input!$C$11))</f>
        <v>285.44</v>
      </c>
      <c r="D203" s="48">
        <f>IF(A203&gt;=$B$4,"",(-PPMT(Input!$C$9/12,$B$4-B204,$B$4,$F$4)))</f>
        <v>240.14912120701558</v>
      </c>
      <c r="E203" s="48">
        <f>IF(A203&gt;=$B$4,"",(-IPMT(Input!$C$9/12,$B$4-B204,$B$4,$F$4)))</f>
        <v>45.286976868422528</v>
      </c>
      <c r="F203" s="47">
        <f t="shared" si="7"/>
        <v>6793.0465302633675</v>
      </c>
    </row>
    <row r="204" spans="1:6" x14ac:dyDescent="0.25">
      <c r="A204" s="7">
        <v>200</v>
      </c>
      <c r="B204" s="7">
        <f t="shared" si="6"/>
        <v>25</v>
      </c>
      <c r="C204" s="47">
        <f>IF(A204&gt;$B$4,"",(Input!$C$11))</f>
        <v>285.44</v>
      </c>
      <c r="D204" s="48">
        <f>IF(A204&gt;=$B$4,"",(-PPMT(Input!$C$9/12,$B$4-B205,$B$4,$F$4)))</f>
        <v>241.75011534839564</v>
      </c>
      <c r="E204" s="48">
        <f>IF(A204&gt;=$B$4,"",(-IPMT(Input!$C$9/12,$B$4-B205,$B$4,$F$4)))</f>
        <v>43.685982727042422</v>
      </c>
      <c r="F204" s="47">
        <f t="shared" si="7"/>
        <v>6552.8974090563515</v>
      </c>
    </row>
    <row r="205" spans="1:6" x14ac:dyDescent="0.25">
      <c r="A205" s="7">
        <v>201</v>
      </c>
      <c r="B205" s="7">
        <f t="shared" si="6"/>
        <v>24</v>
      </c>
      <c r="C205" s="47">
        <f>IF(A205&gt;$B$4,"",(Input!$C$11))</f>
        <v>285.44</v>
      </c>
      <c r="D205" s="48">
        <f>IF(A205&gt;=$B$4,"",(-PPMT(Input!$C$9/12,$B$4-B206,$B$4,$F$4)))</f>
        <v>243.36178278405163</v>
      </c>
      <c r="E205" s="48">
        <f>IF(A205&gt;=$B$4,"",(-IPMT(Input!$C$9/12,$B$4-B206,$B$4,$F$4)))</f>
        <v>42.074315291386448</v>
      </c>
      <c r="F205" s="47">
        <f t="shared" si="7"/>
        <v>6311.1472937079561</v>
      </c>
    </row>
    <row r="206" spans="1:6" x14ac:dyDescent="0.25">
      <c r="A206" s="7">
        <v>202</v>
      </c>
      <c r="B206" s="7">
        <f t="shared" si="6"/>
        <v>23</v>
      </c>
      <c r="C206" s="47">
        <f>IF(A206&gt;$B$4,"",(Input!$C$11))</f>
        <v>285.44</v>
      </c>
      <c r="D206" s="48">
        <f>IF(A206&gt;=$B$4,"",(-PPMT(Input!$C$9/12,$B$4-B207,$B$4,$F$4)))</f>
        <v>244.98419466927862</v>
      </c>
      <c r="E206" s="48">
        <f>IF(A206&gt;=$B$4,"",(-IPMT(Input!$C$9/12,$B$4-B207,$B$4,$F$4)))</f>
        <v>40.451903406159431</v>
      </c>
      <c r="F206" s="47">
        <f t="shared" si="7"/>
        <v>6067.7855109239044</v>
      </c>
    </row>
    <row r="207" spans="1:6" x14ac:dyDescent="0.25">
      <c r="A207" s="7">
        <v>203</v>
      </c>
      <c r="B207" s="7">
        <f t="shared" si="6"/>
        <v>22</v>
      </c>
      <c r="C207" s="47">
        <f>IF(A207&gt;$B$4,"",(Input!$C$11))</f>
        <v>285.44</v>
      </c>
      <c r="D207" s="48">
        <f>IF(A207&gt;=$B$4,"",(-PPMT(Input!$C$9/12,$B$4-B208,$B$4,$F$4)))</f>
        <v>246.61742263374052</v>
      </c>
      <c r="E207" s="48">
        <f>IF(A207&gt;=$B$4,"",(-IPMT(Input!$C$9/12,$B$4-B208,$B$4,$F$4)))</f>
        <v>38.818675441697579</v>
      </c>
      <c r="F207" s="47">
        <f t="shared" si="7"/>
        <v>5822.8013162546258</v>
      </c>
    </row>
    <row r="208" spans="1:6" x14ac:dyDescent="0.25">
      <c r="A208" s="60">
        <v>204</v>
      </c>
      <c r="B208" s="60">
        <f t="shared" si="6"/>
        <v>21</v>
      </c>
      <c r="C208" s="58">
        <f>IF(A208&gt;$B$4,"",(Input!$C$11))</f>
        <v>285.44</v>
      </c>
      <c r="D208" s="59">
        <f>IF(A208&gt;=$B$4,"",(-PPMT(Input!$C$9/12,$B$4-B209,$B$4,$F$4)))</f>
        <v>248.26153878463211</v>
      </c>
      <c r="E208" s="59">
        <f>IF(A208&gt;=$B$4,"",(-IPMT(Input!$C$9/12,$B$4-B209,$B$4,$F$4)))</f>
        <v>37.174559290805973</v>
      </c>
      <c r="F208" s="58">
        <f t="shared" si="7"/>
        <v>5576.1838936208851</v>
      </c>
    </row>
    <row r="209" spans="1:6" x14ac:dyDescent="0.25">
      <c r="A209" s="7">
        <v>205</v>
      </c>
      <c r="B209" s="7">
        <f t="shared" si="6"/>
        <v>20</v>
      </c>
      <c r="C209" s="47">
        <f>IF(A209&gt;$B$4,"",(Input!$C$11))</f>
        <v>285.44</v>
      </c>
      <c r="D209" s="48">
        <f>IF(A209&gt;=$B$4,"",(-PPMT(Input!$C$9/12,$B$4-B210,$B$4,$F$4)))</f>
        <v>249.91661570986298</v>
      </c>
      <c r="E209" s="48">
        <f>IF(A209&gt;=$B$4,"",(-IPMT(Input!$C$9/12,$B$4-B210,$B$4,$F$4)))</f>
        <v>35.519482365575101</v>
      </c>
      <c r="F209" s="47">
        <f t="shared" si="7"/>
        <v>5327.9223548362534</v>
      </c>
    </row>
    <row r="210" spans="1:6" x14ac:dyDescent="0.25">
      <c r="A210" s="7">
        <v>206</v>
      </c>
      <c r="B210" s="7">
        <f t="shared" si="6"/>
        <v>19</v>
      </c>
      <c r="C210" s="47">
        <f>IF(A210&gt;$B$4,"",(Input!$C$11))</f>
        <v>285.44</v>
      </c>
      <c r="D210" s="48">
        <f>IF(A210&gt;=$B$4,"",(-PPMT(Input!$C$9/12,$B$4-B211,$B$4,$F$4)))</f>
        <v>251.58272648126203</v>
      </c>
      <c r="E210" s="48">
        <f>IF(A210&gt;=$B$4,"",(-IPMT(Input!$C$9/12,$B$4-B211,$B$4,$F$4)))</f>
        <v>33.853371594176011</v>
      </c>
      <c r="F210" s="47">
        <f t="shared" si="7"/>
        <v>5078.0057391263908</v>
      </c>
    </row>
    <row r="211" spans="1:6" x14ac:dyDescent="0.25">
      <c r="A211" s="7">
        <v>207</v>
      </c>
      <c r="B211" s="7">
        <f t="shared" si="6"/>
        <v>18</v>
      </c>
      <c r="C211" s="47">
        <f>IF(A211&gt;$B$4,"",(Input!$C$11))</f>
        <v>285.44</v>
      </c>
      <c r="D211" s="48">
        <f>IF(A211&gt;=$B$4,"",(-PPMT(Input!$C$9/12,$B$4-B212,$B$4,$F$4)))</f>
        <v>253.25994465780383</v>
      </c>
      <c r="E211" s="48">
        <f>IF(A211&gt;=$B$4,"",(-IPMT(Input!$C$9/12,$B$4-B212,$B$4,$F$4)))</f>
        <v>32.176153417634268</v>
      </c>
      <c r="F211" s="47">
        <f t="shared" si="7"/>
        <v>4826.4230126451284</v>
      </c>
    </row>
    <row r="212" spans="1:6" x14ac:dyDescent="0.25">
      <c r="A212" s="7">
        <v>208</v>
      </c>
      <c r="B212" s="7">
        <f t="shared" si="6"/>
        <v>17</v>
      </c>
      <c r="C212" s="47">
        <f>IF(A212&gt;$B$4,"",(Input!$C$11))</f>
        <v>285.44</v>
      </c>
      <c r="D212" s="48">
        <f>IF(A212&gt;=$B$4,"",(-PPMT(Input!$C$9/12,$B$4-B213,$B$4,$F$4)))</f>
        <v>254.94834428885585</v>
      </c>
      <c r="E212" s="48">
        <f>IF(A212&gt;=$B$4,"",(-IPMT(Input!$C$9/12,$B$4-B213,$B$4,$F$4)))</f>
        <v>30.487753786582235</v>
      </c>
      <c r="F212" s="47">
        <f t="shared" si="7"/>
        <v>4573.1630679873242</v>
      </c>
    </row>
    <row r="213" spans="1:6" x14ac:dyDescent="0.25">
      <c r="A213" s="7">
        <v>209</v>
      </c>
      <c r="B213" s="7">
        <f t="shared" si="6"/>
        <v>16</v>
      </c>
      <c r="C213" s="47">
        <f>IF(A213&gt;$B$4,"",(Input!$C$11))</f>
        <v>285.44</v>
      </c>
      <c r="D213" s="48">
        <f>IF(A213&gt;=$B$4,"",(-PPMT(Input!$C$9/12,$B$4-B214,$B$4,$F$4)))</f>
        <v>256.6479999174482</v>
      </c>
      <c r="E213" s="48">
        <f>IF(A213&gt;=$B$4,"",(-IPMT(Input!$C$9/12,$B$4-B214,$B$4,$F$4)))</f>
        <v>28.788098157989864</v>
      </c>
      <c r="F213" s="47">
        <f t="shared" si="7"/>
        <v>4318.2147236984683</v>
      </c>
    </row>
    <row r="214" spans="1:6" x14ac:dyDescent="0.25">
      <c r="A214" s="7">
        <v>210</v>
      </c>
      <c r="B214" s="7">
        <f t="shared" si="6"/>
        <v>15</v>
      </c>
      <c r="C214" s="47">
        <f>IF(A214&gt;$B$4,"",(Input!$C$11))</f>
        <v>285.44</v>
      </c>
      <c r="D214" s="48">
        <f>IF(A214&gt;=$B$4,"",(-PPMT(Input!$C$9/12,$B$4-B215,$B$4,$F$4)))</f>
        <v>258.3589865835645</v>
      </c>
      <c r="E214" s="48">
        <f>IF(A214&gt;=$B$4,"",(-IPMT(Input!$C$9/12,$B$4-B215,$B$4,$F$4)))</f>
        <v>27.077111491873541</v>
      </c>
      <c r="F214" s="47">
        <f t="shared" si="7"/>
        <v>4061.5667237810203</v>
      </c>
    </row>
    <row r="215" spans="1:6" x14ac:dyDescent="0.25">
      <c r="A215" s="7">
        <v>211</v>
      </c>
      <c r="B215" s="7">
        <f t="shared" si="6"/>
        <v>14</v>
      </c>
      <c r="C215" s="47">
        <f>IF(A215&gt;$B$4,"",(Input!$C$11))</f>
        <v>285.44</v>
      </c>
      <c r="D215" s="48">
        <f>IF(A215&gt;=$B$4,"",(-PPMT(Input!$C$9/12,$B$4-B216,$B$4,$F$4)))</f>
        <v>260.08137982745495</v>
      </c>
      <c r="E215" s="48">
        <f>IF(A215&gt;=$B$4,"",(-IPMT(Input!$C$9/12,$B$4-B216,$B$4,$F$4)))</f>
        <v>25.354718247983111</v>
      </c>
      <c r="F215" s="47">
        <f t="shared" si="7"/>
        <v>3803.2077371974556</v>
      </c>
    </row>
    <row r="216" spans="1:6" x14ac:dyDescent="0.25">
      <c r="A216" s="7">
        <v>212</v>
      </c>
      <c r="B216" s="7">
        <f t="shared" si="6"/>
        <v>13</v>
      </c>
      <c r="C216" s="47">
        <f>IF(A216&gt;$B$4,"",(Input!$C$11))</f>
        <v>285.44</v>
      </c>
      <c r="D216" s="48">
        <f>IF(A216&gt;=$B$4,"",(-PPMT(Input!$C$9/12,$B$4-B217,$B$4,$F$4)))</f>
        <v>261.81525569297133</v>
      </c>
      <c r="E216" s="48">
        <f>IF(A216&gt;=$B$4,"",(-IPMT(Input!$C$9/12,$B$4-B217,$B$4,$F$4)))</f>
        <v>23.620842382466744</v>
      </c>
      <c r="F216" s="47">
        <f t="shared" si="7"/>
        <v>3543.1263573700007</v>
      </c>
    </row>
    <row r="217" spans="1:6" x14ac:dyDescent="0.25">
      <c r="A217" s="7">
        <v>213</v>
      </c>
      <c r="B217" s="7">
        <f t="shared" si="6"/>
        <v>12</v>
      </c>
      <c r="C217" s="47">
        <f>IF(A217&gt;$B$4,"",(Input!$C$11))</f>
        <v>285.44</v>
      </c>
      <c r="D217" s="48">
        <f>IF(A217&gt;=$B$4,"",(-PPMT(Input!$C$9/12,$B$4-B218,$B$4,$F$4)))</f>
        <v>263.56069073092448</v>
      </c>
      <c r="E217" s="48">
        <f>IF(A217&gt;=$B$4,"",(-IPMT(Input!$C$9/12,$B$4-B218,$B$4,$F$4)))</f>
        <v>21.875407344513604</v>
      </c>
      <c r="F217" s="47">
        <f t="shared" si="7"/>
        <v>3281.3111016770295</v>
      </c>
    </row>
    <row r="218" spans="1:6" x14ac:dyDescent="0.25">
      <c r="A218" s="7">
        <v>214</v>
      </c>
      <c r="B218" s="7">
        <f t="shared" si="6"/>
        <v>11</v>
      </c>
      <c r="C218" s="47">
        <f>IF(A218&gt;$B$4,"",(Input!$C$11))</f>
        <v>285.44</v>
      </c>
      <c r="D218" s="48">
        <f>IF(A218&gt;=$B$4,"",(-PPMT(Input!$C$9/12,$B$4-B219,$B$4,$F$4)))</f>
        <v>265.31776200246395</v>
      </c>
      <c r="E218" s="48">
        <f>IF(A218&gt;=$B$4,"",(-IPMT(Input!$C$9/12,$B$4-B219,$B$4,$F$4)))</f>
        <v>20.118336072974106</v>
      </c>
      <c r="F218" s="47">
        <f t="shared" si="7"/>
        <v>3017.7504109461051</v>
      </c>
    </row>
    <row r="219" spans="1:6" x14ac:dyDescent="0.25">
      <c r="A219" s="7">
        <v>215</v>
      </c>
      <c r="B219" s="7">
        <f t="shared" si="6"/>
        <v>10</v>
      </c>
      <c r="C219" s="47">
        <f>IF(A219&gt;$B$4,"",(Input!$C$11))</f>
        <v>285.44</v>
      </c>
      <c r="D219" s="48">
        <f>IF(A219&gt;=$B$4,"",(-PPMT(Input!$C$9/12,$B$4-B220,$B$4,$F$4)))</f>
        <v>267.08654708248042</v>
      </c>
      <c r="E219" s="48">
        <f>IF(A219&gt;=$B$4,"",(-IPMT(Input!$C$9/12,$B$4-B220,$B$4,$F$4)))</f>
        <v>18.349550992957678</v>
      </c>
      <c r="F219" s="47">
        <f t="shared" si="7"/>
        <v>2752.4326489436412</v>
      </c>
    </row>
    <row r="220" spans="1:6" x14ac:dyDescent="0.25">
      <c r="A220" s="60">
        <v>216</v>
      </c>
      <c r="B220" s="60">
        <f t="shared" si="6"/>
        <v>9</v>
      </c>
      <c r="C220" s="58">
        <f>IF(A220&gt;$B$4,"",(Input!$C$11))</f>
        <v>285.44</v>
      </c>
      <c r="D220" s="59">
        <f>IF(A220&gt;=$B$4,"",(-PPMT(Input!$C$9/12,$B$4-B221,$B$4,$F$4)))</f>
        <v>268.86712406303025</v>
      </c>
      <c r="E220" s="59">
        <f>IF(A220&gt;=$B$4,"",(-IPMT(Input!$C$9/12,$B$4-B221,$B$4,$F$4)))</f>
        <v>16.568974012407807</v>
      </c>
      <c r="F220" s="58">
        <f t="shared" si="7"/>
        <v>2485.3461018611606</v>
      </c>
    </row>
    <row r="221" spans="1:6" x14ac:dyDescent="0.25">
      <c r="A221" s="7">
        <v>217</v>
      </c>
      <c r="B221" s="7">
        <f t="shared" si="6"/>
        <v>8</v>
      </c>
      <c r="C221" s="47">
        <f>IF(A221&gt;$B$4,"",(Input!$C$11))</f>
        <v>285.44</v>
      </c>
      <c r="D221" s="48">
        <f>IF(A221&gt;=$B$4,"",(-PPMT(Input!$C$9/12,$B$4-B222,$B$4,$F$4)))</f>
        <v>270.65957155678382</v>
      </c>
      <c r="E221" s="48">
        <f>IF(A221&gt;=$B$4,"",(-IPMT(Input!$C$9/12,$B$4-B222,$B$4,$F$4)))</f>
        <v>14.776526518654274</v>
      </c>
      <c r="F221" s="47">
        <f t="shared" si="7"/>
        <v>2216.4789777981305</v>
      </c>
    </row>
    <row r="222" spans="1:6" x14ac:dyDescent="0.25">
      <c r="A222" s="7">
        <v>218</v>
      </c>
      <c r="B222" s="7">
        <f t="shared" si="6"/>
        <v>7</v>
      </c>
      <c r="C222" s="47">
        <f>IF(A222&gt;$B$4,"",(Input!$C$11))</f>
        <v>285.44</v>
      </c>
      <c r="D222" s="48">
        <f>IF(A222&gt;=$B$4,"",(-PPMT(Input!$C$9/12,$B$4-B223,$B$4,$F$4)))</f>
        <v>272.46396870049574</v>
      </c>
      <c r="E222" s="48">
        <f>IF(A222&gt;=$B$4,"",(-IPMT(Input!$C$9/12,$B$4-B223,$B$4,$F$4)))</f>
        <v>12.972129374942382</v>
      </c>
      <c r="F222" s="47">
        <f t="shared" si="7"/>
        <v>1945.8194062413468</v>
      </c>
    </row>
    <row r="223" spans="1:6" x14ac:dyDescent="0.25">
      <c r="A223" s="7">
        <v>219</v>
      </c>
      <c r="B223" s="7">
        <f t="shared" si="6"/>
        <v>6</v>
      </c>
      <c r="C223" s="47">
        <f>IF(A223&gt;$B$4,"",(Input!$C$11))</f>
        <v>285.44</v>
      </c>
      <c r="D223" s="48">
        <f>IF(A223&gt;=$B$4,"",(-PPMT(Input!$C$9/12,$B$4-B224,$B$4,$F$4)))</f>
        <v>274.280395158499</v>
      </c>
      <c r="E223" s="48">
        <f>IF(A223&gt;=$B$4,"",(-IPMT(Input!$C$9/12,$B$4-B224,$B$4,$F$4)))</f>
        <v>11.155702916939079</v>
      </c>
      <c r="F223" s="47">
        <f t="shared" si="7"/>
        <v>1673.355437540851</v>
      </c>
    </row>
    <row r="224" spans="1:6" x14ac:dyDescent="0.25">
      <c r="A224" s="7">
        <v>220</v>
      </c>
      <c r="B224" s="7">
        <f t="shared" si="6"/>
        <v>5</v>
      </c>
      <c r="C224" s="47">
        <f>IF(A224&gt;$B$4,"",(Input!$C$11))</f>
        <v>285.44</v>
      </c>
      <c r="D224" s="48">
        <f>IF(A224&gt;=$B$4,"",(-PPMT(Input!$C$9/12,$B$4-B225,$B$4,$F$4)))</f>
        <v>276.10893112622233</v>
      </c>
      <c r="E224" s="48">
        <f>IF(A224&gt;=$B$4,"",(-IPMT(Input!$C$9/12,$B$4-B225,$B$4,$F$4)))</f>
        <v>9.3271669492157496</v>
      </c>
      <c r="F224" s="47">
        <f t="shared" si="7"/>
        <v>1399.075042382352</v>
      </c>
    </row>
    <row r="225" spans="1:6" x14ac:dyDescent="0.25">
      <c r="A225" s="7">
        <v>221</v>
      </c>
      <c r="B225" s="7">
        <f t="shared" si="6"/>
        <v>4</v>
      </c>
      <c r="C225" s="47">
        <f>IF(A225&gt;$B$4,"",(Input!$C$11))</f>
        <v>285.44</v>
      </c>
      <c r="D225" s="48">
        <f>IF(A225&gt;=$B$4,"",(-PPMT(Input!$C$9/12,$B$4-B226,$B$4,$F$4)))</f>
        <v>277.9496573337305</v>
      </c>
      <c r="E225" s="48">
        <f>IF(A225&gt;=$B$4,"",(-IPMT(Input!$C$9/12,$B$4-B226,$B$4,$F$4)))</f>
        <v>7.486440741707602</v>
      </c>
      <c r="F225" s="47">
        <f t="shared" si="7"/>
        <v>1122.9661112561296</v>
      </c>
    </row>
    <row r="226" spans="1:6" x14ac:dyDescent="0.25">
      <c r="A226" s="7">
        <v>222</v>
      </c>
      <c r="B226" s="7">
        <f t="shared" si="6"/>
        <v>3</v>
      </c>
      <c r="C226" s="47">
        <f>IF(A226&gt;$B$4,"",(Input!$C$11))</f>
        <v>285.44</v>
      </c>
      <c r="D226" s="48">
        <f>IF(A226&gt;=$B$4,"",(-PPMT(Input!$C$9/12,$B$4-B227,$B$4,$F$4)))</f>
        <v>279.80265504928872</v>
      </c>
      <c r="E226" s="48">
        <f>IF(A226&gt;=$B$4,"",(-IPMT(Input!$C$9/12,$B$4-B227,$B$4,$F$4)))</f>
        <v>5.633443026149398</v>
      </c>
      <c r="F226" s="47">
        <f t="shared" si="7"/>
        <v>845.01645392239902</v>
      </c>
    </row>
    <row r="227" spans="1:6" x14ac:dyDescent="0.25">
      <c r="A227" s="7">
        <v>223</v>
      </c>
      <c r="B227" s="7">
        <f t="shared" si="6"/>
        <v>2</v>
      </c>
      <c r="C227" s="47">
        <f>IF(A227&gt;$B$4,"",(Input!$C$11))</f>
        <v>285.44</v>
      </c>
      <c r="D227" s="48">
        <f>IF(A227&gt;=$B$4,"",(-PPMT(Input!$C$9/12,$B$4-B228,$B$4,$F$4)))</f>
        <v>281.66800608295063</v>
      </c>
      <c r="E227" s="48">
        <f>IF(A227&gt;=$B$4,"",(-IPMT(Input!$C$9/12,$B$4-B228,$B$4,$F$4)))</f>
        <v>3.7680919924874723</v>
      </c>
      <c r="F227" s="47">
        <f t="shared" si="7"/>
        <v>565.21379887311036</v>
      </c>
    </row>
    <row r="228" spans="1:6" x14ac:dyDescent="0.25">
      <c r="A228" s="7">
        <v>224</v>
      </c>
      <c r="B228" s="7">
        <f t="shared" si="6"/>
        <v>1</v>
      </c>
      <c r="C228" s="47">
        <f>IF(A228&gt;$B$4,"",(Input!$C$11))</f>
        <v>285.44</v>
      </c>
      <c r="D228" s="48">
        <f>IF(A228&gt;=$B$4,"",(-PPMT(Input!$C$9/12,$B$4-B229,$B$4,$F$4)))</f>
        <v>283.54579279017025</v>
      </c>
      <c r="E228" s="48">
        <f>IF(A228&gt;=$B$4,"",(-IPMT(Input!$C$9/12,$B$4-B229,$B$4,$F$4)))</f>
        <v>1.8903052852678017</v>
      </c>
      <c r="F228" s="47">
        <f t="shared" si="7"/>
        <v>283.54579279015974</v>
      </c>
    </row>
    <row r="229" spans="1:6" x14ac:dyDescent="0.25">
      <c r="A229" s="7">
        <v>225</v>
      </c>
      <c r="B229" s="7">
        <f t="shared" si="6"/>
        <v>0</v>
      </c>
      <c r="C229" s="47">
        <f>IF(A229&gt;$B$4,"",(Input!$C$11))</f>
        <v>285.44</v>
      </c>
      <c r="D229" s="48" t="str">
        <f>IF(A229&gt;=$B$4,"",(-PPMT(Input!$C$9/12,$B$4-B230,$B$4,$F$4)))</f>
        <v/>
      </c>
      <c r="E229" s="48" t="str">
        <f>IF(A229&gt;=$B$4,"",(-IPMT(Input!$C$9/12,$B$4-B230,$B$4,$F$4)))</f>
        <v/>
      </c>
      <c r="F229" s="47">
        <f t="shared" si="7"/>
        <v>-1.0516032489249483E-11</v>
      </c>
    </row>
    <row r="230" spans="1:6" x14ac:dyDescent="0.25">
      <c r="A230" s="7">
        <v>226</v>
      </c>
      <c r="B230" s="7" t="str">
        <f t="shared" si="6"/>
        <v/>
      </c>
      <c r="C230" s="47" t="str">
        <f>IF(A230&gt;$B$4,"",(Input!$C$11))</f>
        <v/>
      </c>
      <c r="D230" s="48" t="str">
        <f>IF(A230&gt;=$B$4,"",(-PPMT(Input!$C$9/12,$B$4-B231,$B$4,$F$4)))</f>
        <v/>
      </c>
      <c r="E230" s="48" t="str">
        <f>IF(A230&gt;=$B$4,"",(-IPMT(Input!$C$9/12,$B$4-B231,$B$4,$F$4)))</f>
        <v/>
      </c>
      <c r="F230" s="47" t="str">
        <f t="shared" si="7"/>
        <v/>
      </c>
    </row>
    <row r="231" spans="1:6" x14ac:dyDescent="0.25">
      <c r="A231" s="7">
        <v>227</v>
      </c>
      <c r="B231" s="7" t="str">
        <f t="shared" si="6"/>
        <v/>
      </c>
      <c r="C231" s="47" t="str">
        <f>IF(A231&gt;$B$4,"",(Input!$C$11))</f>
        <v/>
      </c>
      <c r="D231" s="48" t="str">
        <f>IF(A231&gt;=$B$4,"",(-PPMT(Input!$C$9/12,$B$4-B232,$B$4,$F$4)))</f>
        <v/>
      </c>
      <c r="E231" s="48" t="str">
        <f>IF(A231&gt;=$B$4,"",(-IPMT(Input!$C$9/12,$B$4-B232,$B$4,$F$4)))</f>
        <v/>
      </c>
      <c r="F231" s="47" t="str">
        <f t="shared" si="7"/>
        <v/>
      </c>
    </row>
    <row r="232" spans="1:6" x14ac:dyDescent="0.25">
      <c r="A232" s="60">
        <v>228</v>
      </c>
      <c r="B232" s="60" t="str">
        <f t="shared" si="6"/>
        <v/>
      </c>
      <c r="C232" s="58" t="str">
        <f>IF(A232&gt;$B$4,"",(Input!$C$11))</f>
        <v/>
      </c>
      <c r="D232" s="59" t="str">
        <f>IF(A232&gt;=$B$4,"",(-PPMT(Input!$C$9/12,$B$4-B233,$B$4,$F$4)))</f>
        <v/>
      </c>
      <c r="E232" s="59" t="str">
        <f>IF(A232&gt;=$B$4,"",(-IPMT(Input!$C$9/12,$B$4-B233,$B$4,$F$4)))</f>
        <v/>
      </c>
      <c r="F232" s="58" t="str">
        <f t="shared" si="7"/>
        <v/>
      </c>
    </row>
    <row r="233" spans="1:6" x14ac:dyDescent="0.25">
      <c r="A233" s="7">
        <v>229</v>
      </c>
      <c r="B233" s="7" t="str">
        <f t="shared" si="6"/>
        <v/>
      </c>
      <c r="C233" s="47" t="str">
        <f>IF(A233&gt;$B$4,"",(Input!$C$11))</f>
        <v/>
      </c>
      <c r="D233" s="48" t="str">
        <f>IF(A233&gt;=$B$4,"",(-PPMT(Input!$C$9/12,$B$4-B234,$B$4,$F$4)))</f>
        <v/>
      </c>
      <c r="E233" s="48" t="str">
        <f>IF(A233&gt;=$B$4,"",(-IPMT(Input!$C$9/12,$B$4-B234,$B$4,$F$4)))</f>
        <v/>
      </c>
      <c r="F233" s="47" t="str">
        <f t="shared" si="7"/>
        <v/>
      </c>
    </row>
    <row r="234" spans="1:6" x14ac:dyDescent="0.25">
      <c r="A234" s="7">
        <v>230</v>
      </c>
      <c r="B234" s="7" t="str">
        <f t="shared" si="6"/>
        <v/>
      </c>
      <c r="C234" s="47" t="str">
        <f>IF(A234&gt;$B$4,"",(Input!$C$11))</f>
        <v/>
      </c>
      <c r="D234" s="48" t="str">
        <f>IF(A234&gt;=$B$4,"",(-PPMT(Input!$C$9/12,$B$4-B235,$B$4,$F$4)))</f>
        <v/>
      </c>
      <c r="E234" s="48" t="str">
        <f>IF(A234&gt;=$B$4,"",(-IPMT(Input!$C$9/12,$B$4-B235,$B$4,$F$4)))</f>
        <v/>
      </c>
      <c r="F234" s="47" t="str">
        <f t="shared" si="7"/>
        <v/>
      </c>
    </row>
    <row r="235" spans="1:6" x14ac:dyDescent="0.25">
      <c r="A235" s="7">
        <v>231</v>
      </c>
      <c r="B235" s="7" t="str">
        <f t="shared" si="6"/>
        <v/>
      </c>
      <c r="C235" s="47" t="str">
        <f>IF(A235&gt;$B$4,"",(Input!$C$11))</f>
        <v/>
      </c>
      <c r="D235" s="48" t="str">
        <f>IF(A235&gt;=$B$4,"",(-PPMT(Input!$C$9/12,$B$4-B236,$B$4,$F$4)))</f>
        <v/>
      </c>
      <c r="E235" s="48" t="str">
        <f>IF(A235&gt;=$B$4,"",(-IPMT(Input!$C$9/12,$B$4-B236,$B$4,$F$4)))</f>
        <v/>
      </c>
      <c r="F235" s="47" t="str">
        <f t="shared" si="7"/>
        <v/>
      </c>
    </row>
    <row r="236" spans="1:6" x14ac:dyDescent="0.25">
      <c r="A236" s="7">
        <v>232</v>
      </c>
      <c r="B236" s="7" t="str">
        <f t="shared" si="6"/>
        <v/>
      </c>
      <c r="C236" s="47" t="str">
        <f>IF(A236&gt;$B$4,"",(Input!$C$11))</f>
        <v/>
      </c>
      <c r="D236" s="48" t="str">
        <f>IF(A236&gt;=$B$4,"",(-PPMT(Input!$C$9/12,$B$4-B237,$B$4,$F$4)))</f>
        <v/>
      </c>
      <c r="E236" s="48" t="str">
        <f>IF(A236&gt;=$B$4,"",(-IPMT(Input!$C$9/12,$B$4-B237,$B$4,$F$4)))</f>
        <v/>
      </c>
      <c r="F236" s="47" t="str">
        <f t="shared" si="7"/>
        <v/>
      </c>
    </row>
    <row r="237" spans="1:6" x14ac:dyDescent="0.25">
      <c r="A237" s="7">
        <v>233</v>
      </c>
      <c r="B237" s="7" t="str">
        <f t="shared" si="6"/>
        <v/>
      </c>
      <c r="C237" s="47" t="str">
        <f>IF(A237&gt;$B$4,"",(Input!$C$11))</f>
        <v/>
      </c>
      <c r="D237" s="48" t="str">
        <f>IF(A237&gt;=$B$4,"",(-PPMT(Input!$C$9/12,$B$4-B238,$B$4,$F$4)))</f>
        <v/>
      </c>
      <c r="E237" s="48" t="str">
        <f>IF(A237&gt;=$B$4,"",(-IPMT(Input!$C$9/12,$B$4-B238,$B$4,$F$4)))</f>
        <v/>
      </c>
      <c r="F237" s="47" t="str">
        <f t="shared" si="7"/>
        <v/>
      </c>
    </row>
    <row r="238" spans="1:6" x14ac:dyDescent="0.25">
      <c r="A238" s="7">
        <v>234</v>
      </c>
      <c r="B238" s="7" t="str">
        <f t="shared" si="6"/>
        <v/>
      </c>
      <c r="C238" s="47" t="str">
        <f>IF(A238&gt;$B$4,"",(Input!$C$11))</f>
        <v/>
      </c>
      <c r="D238" s="48" t="str">
        <f>IF(A238&gt;=$B$4,"",(-PPMT(Input!$C$9/12,$B$4-B239,$B$4,$F$4)))</f>
        <v/>
      </c>
      <c r="E238" s="48" t="str">
        <f>IF(A238&gt;=$B$4,"",(-IPMT(Input!$C$9/12,$B$4-B239,$B$4,$F$4)))</f>
        <v/>
      </c>
      <c r="F238" s="47" t="str">
        <f t="shared" si="7"/>
        <v/>
      </c>
    </row>
    <row r="239" spans="1:6" x14ac:dyDescent="0.25">
      <c r="A239" s="7">
        <v>235</v>
      </c>
      <c r="B239" s="7" t="str">
        <f t="shared" si="6"/>
        <v/>
      </c>
      <c r="C239" s="47" t="str">
        <f>IF(A239&gt;$B$4,"",(Input!$C$11))</f>
        <v/>
      </c>
      <c r="D239" s="48" t="str">
        <f>IF(A239&gt;=$B$4,"",(-PPMT(Input!$C$9/12,$B$4-B240,$B$4,$F$4)))</f>
        <v/>
      </c>
      <c r="E239" s="48" t="str">
        <f>IF(A239&gt;=$B$4,"",(-IPMT(Input!$C$9/12,$B$4-B240,$B$4,$F$4)))</f>
        <v/>
      </c>
      <c r="F239" s="47" t="str">
        <f t="shared" si="7"/>
        <v/>
      </c>
    </row>
    <row r="240" spans="1:6" x14ac:dyDescent="0.25">
      <c r="A240" s="7">
        <v>236</v>
      </c>
      <c r="B240" s="7" t="str">
        <f t="shared" si="6"/>
        <v/>
      </c>
      <c r="C240" s="47" t="str">
        <f>IF(A240&gt;$B$4,"",(Input!$C$11))</f>
        <v/>
      </c>
      <c r="D240" s="48" t="str">
        <f>IF(A240&gt;=$B$4,"",(-PPMT(Input!$C$9/12,$B$4-B241,$B$4,$F$4)))</f>
        <v/>
      </c>
      <c r="E240" s="48" t="str">
        <f>IF(A240&gt;=$B$4,"",(-IPMT(Input!$C$9/12,$B$4-B241,$B$4,$F$4)))</f>
        <v/>
      </c>
      <c r="F240" s="47" t="str">
        <f t="shared" si="7"/>
        <v/>
      </c>
    </row>
    <row r="241" spans="1:6" x14ac:dyDescent="0.25">
      <c r="A241" s="7">
        <v>237</v>
      </c>
      <c r="B241" s="7" t="str">
        <f t="shared" si="6"/>
        <v/>
      </c>
      <c r="C241" s="47" t="str">
        <f>IF(A241&gt;$B$4,"",(Input!$C$11))</f>
        <v/>
      </c>
      <c r="D241" s="48" t="str">
        <f>IF(A241&gt;=$B$4,"",(-PPMT(Input!$C$9/12,$B$4-B242,$B$4,$F$4)))</f>
        <v/>
      </c>
      <c r="E241" s="48" t="str">
        <f>IF(A241&gt;=$B$4,"",(-IPMT(Input!$C$9/12,$B$4-B242,$B$4,$F$4)))</f>
        <v/>
      </c>
      <c r="F241" s="47" t="str">
        <f t="shared" si="7"/>
        <v/>
      </c>
    </row>
    <row r="242" spans="1:6" x14ac:dyDescent="0.25">
      <c r="A242" s="7">
        <v>238</v>
      </c>
      <c r="B242" s="7" t="str">
        <f t="shared" si="6"/>
        <v/>
      </c>
      <c r="C242" s="47" t="str">
        <f>IF(A242&gt;$B$4,"",(Input!$C$11))</f>
        <v/>
      </c>
      <c r="D242" s="48" t="str">
        <f>IF(A242&gt;=$B$4,"",(-PPMT(Input!$C$9/12,$B$4-B243,$B$4,$F$4)))</f>
        <v/>
      </c>
      <c r="E242" s="48" t="str">
        <f>IF(A242&gt;=$B$4,"",(-IPMT(Input!$C$9/12,$B$4-B243,$B$4,$F$4)))</f>
        <v/>
      </c>
      <c r="F242" s="47" t="str">
        <f t="shared" si="7"/>
        <v/>
      </c>
    </row>
    <row r="243" spans="1:6" x14ac:dyDescent="0.25">
      <c r="A243" s="7">
        <v>239</v>
      </c>
      <c r="B243" s="7" t="str">
        <f t="shared" si="6"/>
        <v/>
      </c>
      <c r="C243" s="47" t="str">
        <f>IF(A243&gt;$B$4,"",(Input!$C$11))</f>
        <v/>
      </c>
      <c r="D243" s="48" t="str">
        <f>IF(A243&gt;=$B$4,"",(-PPMT(Input!$C$9/12,$B$4-B244,$B$4,$F$4)))</f>
        <v/>
      </c>
      <c r="E243" s="48" t="str">
        <f>IF(A243&gt;=$B$4,"",(-IPMT(Input!$C$9/12,$B$4-B244,$B$4,$F$4)))</f>
        <v/>
      </c>
      <c r="F243" s="47" t="str">
        <f t="shared" si="7"/>
        <v/>
      </c>
    </row>
    <row r="244" spans="1:6" x14ac:dyDescent="0.25">
      <c r="A244" s="60">
        <v>240</v>
      </c>
      <c r="B244" s="60" t="str">
        <f t="shared" si="6"/>
        <v/>
      </c>
      <c r="C244" s="58" t="str">
        <f>IF(A244&gt;$B$4,"",(Input!$C$11))</f>
        <v/>
      </c>
      <c r="D244" s="59" t="str">
        <f>IF(A244&gt;=$B$4,"",(-PPMT(Input!$C$9/12,$B$4-B245,$B$4,$F$4)))</f>
        <v/>
      </c>
      <c r="E244" s="59" t="str">
        <f>IF(A244&gt;=$B$4,"",(-IPMT(Input!$C$9/12,$B$4-B245,$B$4,$F$4)))</f>
        <v/>
      </c>
      <c r="F244" s="58" t="str">
        <f t="shared" si="7"/>
        <v/>
      </c>
    </row>
    <row r="245" spans="1:6" x14ac:dyDescent="0.25">
      <c r="A245" s="7">
        <v>241</v>
      </c>
      <c r="B245" s="7" t="str">
        <f t="shared" si="6"/>
        <v/>
      </c>
      <c r="C245" s="47" t="str">
        <f>IF(A245&gt;$B$4,"",(Input!$C$11))</f>
        <v/>
      </c>
      <c r="D245" s="48" t="str">
        <f>IF(A245&gt;=$B$4,"",(-PPMT(Input!$C$9/12,$B$4-B246,$B$4,$F$4)))</f>
        <v/>
      </c>
      <c r="E245" s="48" t="str">
        <f>IF(A245&gt;=$B$4,"",(-IPMT(Input!$C$9/12,$B$4-B246,$B$4,$F$4)))</f>
        <v/>
      </c>
      <c r="F245" s="47" t="str">
        <f t="shared" si="7"/>
        <v/>
      </c>
    </row>
    <row r="246" spans="1:6" x14ac:dyDescent="0.25">
      <c r="A246" s="7">
        <v>242</v>
      </c>
      <c r="B246" s="7" t="str">
        <f t="shared" si="6"/>
        <v/>
      </c>
      <c r="C246" s="47" t="str">
        <f>IF(A246&gt;$B$4,"",(Input!$C$11))</f>
        <v/>
      </c>
      <c r="D246" s="48" t="str">
        <f>IF(A246&gt;=$B$4,"",(-PPMT(Input!$C$9/12,$B$4-B247,$B$4,$F$4)))</f>
        <v/>
      </c>
      <c r="E246" s="48" t="str">
        <f>IF(A246&gt;=$B$4,"",(-IPMT(Input!$C$9/12,$B$4-B247,$B$4,$F$4)))</f>
        <v/>
      </c>
      <c r="F246" s="47" t="str">
        <f t="shared" si="7"/>
        <v/>
      </c>
    </row>
    <row r="247" spans="1:6" x14ac:dyDescent="0.25">
      <c r="A247" s="7">
        <v>243</v>
      </c>
      <c r="B247" s="7" t="str">
        <f t="shared" si="6"/>
        <v/>
      </c>
      <c r="C247" s="47" t="str">
        <f>IF(A247&gt;$B$4,"",(Input!$C$11))</f>
        <v/>
      </c>
      <c r="D247" s="48" t="str">
        <f>IF(A247&gt;=$B$4,"",(-PPMT(Input!$C$9/12,$B$4-B248,$B$4,$F$4)))</f>
        <v/>
      </c>
      <c r="E247" s="48" t="str">
        <f>IF(A247&gt;=$B$4,"",(-IPMT(Input!$C$9/12,$B$4-B248,$B$4,$F$4)))</f>
        <v/>
      </c>
      <c r="F247" s="47" t="str">
        <f t="shared" si="7"/>
        <v/>
      </c>
    </row>
    <row r="248" spans="1:6" x14ac:dyDescent="0.25">
      <c r="A248" s="7">
        <v>244</v>
      </c>
      <c r="B248" s="7" t="str">
        <f t="shared" si="6"/>
        <v/>
      </c>
      <c r="C248" s="47" t="str">
        <f>IF(A248&gt;$B$4,"",(Input!$C$11))</f>
        <v/>
      </c>
      <c r="D248" s="48" t="str">
        <f>IF(A248&gt;=$B$4,"",(-PPMT(Input!$C$9/12,$B$4-B249,$B$4,$F$4)))</f>
        <v/>
      </c>
      <c r="E248" s="48" t="str">
        <f>IF(A248&gt;=$B$4,"",(-IPMT(Input!$C$9/12,$B$4-B249,$B$4,$F$4)))</f>
        <v/>
      </c>
      <c r="F248" s="47" t="str">
        <f t="shared" si="7"/>
        <v/>
      </c>
    </row>
    <row r="249" spans="1:6" x14ac:dyDescent="0.25">
      <c r="A249" s="7">
        <v>245</v>
      </c>
      <c r="B249" s="7" t="str">
        <f t="shared" si="6"/>
        <v/>
      </c>
      <c r="C249" s="47" t="str">
        <f>IF(A249&gt;$B$4,"",(Input!$C$11))</f>
        <v/>
      </c>
      <c r="D249" s="48" t="str">
        <f>IF(A249&gt;=$B$4,"",(-PPMT(Input!$C$9/12,$B$4-B250,$B$4,$F$4)))</f>
        <v/>
      </c>
      <c r="E249" s="48" t="str">
        <f>IF(A249&gt;=$B$4,"",(-IPMT(Input!$C$9/12,$B$4-B250,$B$4,$F$4)))</f>
        <v/>
      </c>
      <c r="F249" s="47" t="str">
        <f t="shared" si="7"/>
        <v/>
      </c>
    </row>
    <row r="250" spans="1:6" x14ac:dyDescent="0.25">
      <c r="A250" s="7">
        <v>246</v>
      </c>
      <c r="B250" s="7" t="str">
        <f t="shared" si="6"/>
        <v/>
      </c>
      <c r="C250" s="47" t="str">
        <f>IF(A250&gt;$B$4,"",(Input!$C$11))</f>
        <v/>
      </c>
      <c r="D250" s="48" t="str">
        <f>IF(A250&gt;=$B$4,"",(-PPMT(Input!$C$9/12,$B$4-B251,$B$4,$F$4)))</f>
        <v/>
      </c>
      <c r="E250" s="48" t="str">
        <f>IF(A250&gt;=$B$4,"",(-IPMT(Input!$C$9/12,$B$4-B251,$B$4,$F$4)))</f>
        <v/>
      </c>
      <c r="F250" s="47" t="str">
        <f t="shared" si="7"/>
        <v/>
      </c>
    </row>
    <row r="251" spans="1:6" x14ac:dyDescent="0.25">
      <c r="A251" s="7">
        <v>247</v>
      </c>
      <c r="B251" s="7" t="str">
        <f t="shared" si="6"/>
        <v/>
      </c>
      <c r="C251" s="47" t="str">
        <f>IF(A251&gt;$B$4,"",(Input!$C$11))</f>
        <v/>
      </c>
      <c r="D251" s="48" t="str">
        <f>IF(A251&gt;=$B$4,"",(-PPMT(Input!$C$9/12,$B$4-B252,$B$4,$F$4)))</f>
        <v/>
      </c>
      <c r="E251" s="48" t="str">
        <f>IF(A251&gt;=$B$4,"",(-IPMT(Input!$C$9/12,$B$4-B252,$B$4,$F$4)))</f>
        <v/>
      </c>
      <c r="F251" s="47" t="str">
        <f t="shared" si="7"/>
        <v/>
      </c>
    </row>
    <row r="252" spans="1:6" x14ac:dyDescent="0.25">
      <c r="A252" s="7">
        <v>248</v>
      </c>
      <c r="B252" s="7" t="str">
        <f t="shared" si="6"/>
        <v/>
      </c>
      <c r="C252" s="47" t="str">
        <f>IF(A252&gt;$B$4,"",(Input!$C$11))</f>
        <v/>
      </c>
      <c r="D252" s="48" t="str">
        <f>IF(A252&gt;=$B$4,"",(-PPMT(Input!$C$9/12,$B$4-B253,$B$4,$F$4)))</f>
        <v/>
      </c>
      <c r="E252" s="48" t="str">
        <f>IF(A252&gt;=$B$4,"",(-IPMT(Input!$C$9/12,$B$4-B253,$B$4,$F$4)))</f>
        <v/>
      </c>
      <c r="F252" s="47" t="str">
        <f t="shared" si="7"/>
        <v/>
      </c>
    </row>
    <row r="253" spans="1:6" x14ac:dyDescent="0.25">
      <c r="A253" s="7">
        <v>249</v>
      </c>
      <c r="B253" s="7" t="str">
        <f t="shared" si="6"/>
        <v/>
      </c>
      <c r="C253" s="47" t="str">
        <f>IF(A253&gt;$B$4,"",(Input!$C$11))</f>
        <v/>
      </c>
      <c r="D253" s="48" t="str">
        <f>IF(A253&gt;=$B$4,"",(-PPMT(Input!$C$9/12,$B$4-B254,$B$4,$F$4)))</f>
        <v/>
      </c>
      <c r="E253" s="48" t="str">
        <f>IF(A253&gt;=$B$4,"",(-IPMT(Input!$C$9/12,$B$4-B254,$B$4,$F$4)))</f>
        <v/>
      </c>
      <c r="F253" s="47" t="str">
        <f t="shared" si="7"/>
        <v/>
      </c>
    </row>
    <row r="254" spans="1:6" x14ac:dyDescent="0.25">
      <c r="A254" s="7">
        <v>250</v>
      </c>
      <c r="B254" s="7" t="str">
        <f t="shared" ref="B254:B317" si="8">IF(A254&gt;$B$4,"",(B253-1))</f>
        <v/>
      </c>
      <c r="C254" s="47" t="str">
        <f>IF(A254&gt;$B$4,"",(Input!$C$11))</f>
        <v/>
      </c>
      <c r="D254" s="48" t="str">
        <f>IF(A254&gt;=$B$4,"",(-PPMT(Input!$C$9/12,$B$4-B255,$B$4,$F$4)))</f>
        <v/>
      </c>
      <c r="E254" s="48" t="str">
        <f>IF(A254&gt;=$B$4,"",(-IPMT(Input!$C$9/12,$B$4-B255,$B$4,$F$4)))</f>
        <v/>
      </c>
      <c r="F254" s="47" t="str">
        <f t="shared" si="7"/>
        <v/>
      </c>
    </row>
    <row r="255" spans="1:6" x14ac:dyDescent="0.25">
      <c r="A255" s="7">
        <v>251</v>
      </c>
      <c r="B255" s="7" t="str">
        <f t="shared" si="8"/>
        <v/>
      </c>
      <c r="C255" s="47" t="str">
        <f>IF(A255&gt;$B$4,"",(Input!$C$11))</f>
        <v/>
      </c>
      <c r="D255" s="48" t="str">
        <f>IF(A255&gt;=$B$4,"",(-PPMT(Input!$C$9/12,$B$4-B256,$B$4,$F$4)))</f>
        <v/>
      </c>
      <c r="E255" s="48" t="str">
        <f>IF(A255&gt;=$B$4,"",(-IPMT(Input!$C$9/12,$B$4-B256,$B$4,$F$4)))</f>
        <v/>
      </c>
      <c r="F255" s="47" t="str">
        <f t="shared" si="7"/>
        <v/>
      </c>
    </row>
    <row r="256" spans="1:6" x14ac:dyDescent="0.25">
      <c r="A256" s="60">
        <v>252</v>
      </c>
      <c r="B256" s="60" t="str">
        <f t="shared" si="8"/>
        <v/>
      </c>
      <c r="C256" s="58" t="str">
        <f>IF(A256&gt;$B$4,"",(Input!$C$11))</f>
        <v/>
      </c>
      <c r="D256" s="59" t="str">
        <f>IF(A256&gt;=$B$4,"",(-PPMT(Input!$C$9/12,$B$4-B257,$B$4,$F$4)))</f>
        <v/>
      </c>
      <c r="E256" s="59" t="str">
        <f>IF(A256&gt;=$B$4,"",(-IPMT(Input!$C$9/12,$B$4-B257,$B$4,$F$4)))</f>
        <v/>
      </c>
      <c r="F256" s="58" t="str">
        <f t="shared" si="7"/>
        <v/>
      </c>
    </row>
    <row r="257" spans="1:6" x14ac:dyDescent="0.25">
      <c r="A257" s="7">
        <v>253</v>
      </c>
      <c r="B257" s="7" t="str">
        <f t="shared" si="8"/>
        <v/>
      </c>
      <c r="C257" s="47" t="str">
        <f>IF(A257&gt;$B$4,"",(Input!$C$11))</f>
        <v/>
      </c>
      <c r="D257" s="48" t="str">
        <f>IF(A257&gt;=$B$4,"",(-PPMT(Input!$C$9/12,$B$4-B258,$B$4,$F$4)))</f>
        <v/>
      </c>
      <c r="E257" s="48" t="str">
        <f>IF(A257&gt;=$B$4,"",(-IPMT(Input!$C$9/12,$B$4-B258,$B$4,$F$4)))</f>
        <v/>
      </c>
      <c r="F257" s="47" t="str">
        <f t="shared" si="7"/>
        <v/>
      </c>
    </row>
    <row r="258" spans="1:6" x14ac:dyDescent="0.25">
      <c r="A258" s="7">
        <v>254</v>
      </c>
      <c r="B258" s="7" t="str">
        <f t="shared" si="8"/>
        <v/>
      </c>
      <c r="C258" s="47" t="str">
        <f>IF(A258&gt;$B$4,"",(Input!$C$11))</f>
        <v/>
      </c>
      <c r="D258" s="48" t="str">
        <f>IF(A258&gt;=$B$4,"",(-PPMT(Input!$C$9/12,$B$4-B259,$B$4,$F$4)))</f>
        <v/>
      </c>
      <c r="E258" s="48" t="str">
        <f>IF(A258&gt;=$B$4,"",(-IPMT(Input!$C$9/12,$B$4-B259,$B$4,$F$4)))</f>
        <v/>
      </c>
      <c r="F258" s="47" t="str">
        <f t="shared" si="7"/>
        <v/>
      </c>
    </row>
    <row r="259" spans="1:6" x14ac:dyDescent="0.25">
      <c r="A259" s="7">
        <v>255</v>
      </c>
      <c r="B259" s="7" t="str">
        <f t="shared" si="8"/>
        <v/>
      </c>
      <c r="C259" s="47" t="str">
        <f>IF(A259&gt;$B$4,"",(Input!$C$11))</f>
        <v/>
      </c>
      <c r="D259" s="48" t="str">
        <f>IF(A259&gt;=$B$4,"",(-PPMT(Input!$C$9/12,$B$4-B260,$B$4,$F$4)))</f>
        <v/>
      </c>
      <c r="E259" s="48" t="str">
        <f>IF(A259&gt;=$B$4,"",(-IPMT(Input!$C$9/12,$B$4-B260,$B$4,$F$4)))</f>
        <v/>
      </c>
      <c r="F259" s="47" t="str">
        <f t="shared" si="7"/>
        <v/>
      </c>
    </row>
    <row r="260" spans="1:6" x14ac:dyDescent="0.25">
      <c r="A260" s="7">
        <v>256</v>
      </c>
      <c r="B260" s="7" t="str">
        <f t="shared" si="8"/>
        <v/>
      </c>
      <c r="C260" s="47" t="str">
        <f>IF(A260&gt;$B$4,"",(Input!$C$11))</f>
        <v/>
      </c>
      <c r="D260" s="48" t="str">
        <f>IF(A260&gt;=$B$4,"",(-PPMT(Input!$C$9/12,$B$4-B261,$B$4,$F$4)))</f>
        <v/>
      </c>
      <c r="E260" s="48" t="str">
        <f>IF(A260&gt;=$B$4,"",(-IPMT(Input!$C$9/12,$B$4-B261,$B$4,$F$4)))</f>
        <v/>
      </c>
      <c r="F260" s="47" t="str">
        <f t="shared" si="7"/>
        <v/>
      </c>
    </row>
    <row r="261" spans="1:6" x14ac:dyDescent="0.25">
      <c r="A261" s="7">
        <v>257</v>
      </c>
      <c r="B261" s="7" t="str">
        <f t="shared" si="8"/>
        <v/>
      </c>
      <c r="C261" s="47" t="str">
        <f>IF(A261&gt;$B$4,"",(Input!$C$11))</f>
        <v/>
      </c>
      <c r="D261" s="48" t="str">
        <f>IF(A261&gt;=$B$4,"",(-PPMT(Input!$C$9/12,$B$4-B262,$B$4,$F$4)))</f>
        <v/>
      </c>
      <c r="E261" s="48" t="str">
        <f>IF(A261&gt;=$B$4,"",(-IPMT(Input!$C$9/12,$B$4-B262,$B$4,$F$4)))</f>
        <v/>
      </c>
      <c r="F261" s="47" t="str">
        <f t="shared" ref="F261:F324" si="9">IF(A261&gt;$B$4,"",F260-D260)</f>
        <v/>
      </c>
    </row>
    <row r="262" spans="1:6" x14ac:dyDescent="0.25">
      <c r="A262" s="7">
        <v>258</v>
      </c>
      <c r="B262" s="7" t="str">
        <f t="shared" si="8"/>
        <v/>
      </c>
      <c r="C262" s="47" t="str">
        <f>IF(A262&gt;$B$4,"",(Input!$C$11))</f>
        <v/>
      </c>
      <c r="D262" s="48" t="str">
        <f>IF(A262&gt;=$B$4,"",(-PPMT(Input!$C$9/12,$B$4-B263,$B$4,$F$4)))</f>
        <v/>
      </c>
      <c r="E262" s="48" t="str">
        <f>IF(A262&gt;=$B$4,"",(-IPMT(Input!$C$9/12,$B$4-B263,$B$4,$F$4)))</f>
        <v/>
      </c>
      <c r="F262" s="47" t="str">
        <f t="shared" si="9"/>
        <v/>
      </c>
    </row>
    <row r="263" spans="1:6" x14ac:dyDescent="0.25">
      <c r="A263" s="7">
        <v>259</v>
      </c>
      <c r="B263" s="7" t="str">
        <f t="shared" si="8"/>
        <v/>
      </c>
      <c r="C263" s="47" t="str">
        <f>IF(A263&gt;$B$4,"",(Input!$C$11))</f>
        <v/>
      </c>
      <c r="D263" s="48" t="str">
        <f>IF(A263&gt;=$B$4,"",(-PPMT(Input!$C$9/12,$B$4-B264,$B$4,$F$4)))</f>
        <v/>
      </c>
      <c r="E263" s="48" t="str">
        <f>IF(A263&gt;=$B$4,"",(-IPMT(Input!$C$9/12,$B$4-B264,$B$4,$F$4)))</f>
        <v/>
      </c>
      <c r="F263" s="47" t="str">
        <f t="shared" si="9"/>
        <v/>
      </c>
    </row>
    <row r="264" spans="1:6" x14ac:dyDescent="0.25">
      <c r="A264" s="7">
        <v>260</v>
      </c>
      <c r="B264" s="7" t="str">
        <f t="shared" si="8"/>
        <v/>
      </c>
      <c r="C264" s="47" t="str">
        <f>IF(A264&gt;$B$4,"",(Input!$C$11))</f>
        <v/>
      </c>
      <c r="D264" s="48" t="str">
        <f>IF(A264&gt;=$B$4,"",(-PPMT(Input!$C$9/12,$B$4-B265,$B$4,$F$4)))</f>
        <v/>
      </c>
      <c r="E264" s="48" t="str">
        <f>IF(A264&gt;=$B$4,"",(-IPMT(Input!$C$9/12,$B$4-B265,$B$4,$F$4)))</f>
        <v/>
      </c>
      <c r="F264" s="47" t="str">
        <f t="shared" si="9"/>
        <v/>
      </c>
    </row>
    <row r="265" spans="1:6" x14ac:dyDescent="0.25">
      <c r="A265" s="7">
        <v>261</v>
      </c>
      <c r="B265" s="7" t="str">
        <f t="shared" si="8"/>
        <v/>
      </c>
      <c r="C265" s="47" t="str">
        <f>IF(A265&gt;$B$4,"",(Input!$C$11))</f>
        <v/>
      </c>
      <c r="D265" s="48" t="str">
        <f>IF(A265&gt;=$B$4,"",(-PPMT(Input!$C$9/12,$B$4-B266,$B$4,$F$4)))</f>
        <v/>
      </c>
      <c r="E265" s="48" t="str">
        <f>IF(A265&gt;=$B$4,"",(-IPMT(Input!$C$9/12,$B$4-B266,$B$4,$F$4)))</f>
        <v/>
      </c>
      <c r="F265" s="47" t="str">
        <f t="shared" si="9"/>
        <v/>
      </c>
    </row>
    <row r="266" spans="1:6" x14ac:dyDescent="0.25">
      <c r="A266" s="7">
        <v>262</v>
      </c>
      <c r="B266" s="7" t="str">
        <f t="shared" si="8"/>
        <v/>
      </c>
      <c r="C266" s="47" t="str">
        <f>IF(A266&gt;$B$4,"",(Input!$C$11))</f>
        <v/>
      </c>
      <c r="D266" s="48" t="str">
        <f>IF(A266&gt;=$B$4,"",(-PPMT(Input!$C$9/12,$B$4-B267,$B$4,$F$4)))</f>
        <v/>
      </c>
      <c r="E266" s="48" t="str">
        <f>IF(A266&gt;=$B$4,"",(-IPMT(Input!$C$9/12,$B$4-B267,$B$4,$F$4)))</f>
        <v/>
      </c>
      <c r="F266" s="47" t="str">
        <f t="shared" si="9"/>
        <v/>
      </c>
    </row>
    <row r="267" spans="1:6" x14ac:dyDescent="0.25">
      <c r="A267" s="7">
        <v>263</v>
      </c>
      <c r="B267" s="7" t="str">
        <f t="shared" si="8"/>
        <v/>
      </c>
      <c r="C267" s="47" t="str">
        <f>IF(A267&gt;$B$4,"",(Input!$C$11))</f>
        <v/>
      </c>
      <c r="D267" s="48" t="str">
        <f>IF(A267&gt;=$B$4,"",(-PPMT(Input!$C$9/12,$B$4-B268,$B$4,$F$4)))</f>
        <v/>
      </c>
      <c r="E267" s="48" t="str">
        <f>IF(A267&gt;=$B$4,"",(-IPMT(Input!$C$9/12,$B$4-B268,$B$4,$F$4)))</f>
        <v/>
      </c>
      <c r="F267" s="47" t="str">
        <f t="shared" si="9"/>
        <v/>
      </c>
    </row>
    <row r="268" spans="1:6" x14ac:dyDescent="0.25">
      <c r="A268" s="60">
        <v>264</v>
      </c>
      <c r="B268" s="60" t="str">
        <f t="shared" si="8"/>
        <v/>
      </c>
      <c r="C268" s="58" t="str">
        <f>IF(A268&gt;$B$4,"",(Input!$C$11))</f>
        <v/>
      </c>
      <c r="D268" s="59" t="str">
        <f>IF(A268&gt;=$B$4,"",(-PPMT(Input!$C$9/12,$B$4-B269,$B$4,$F$4)))</f>
        <v/>
      </c>
      <c r="E268" s="59" t="str">
        <f>IF(A268&gt;=$B$4,"",(-IPMT(Input!$C$9/12,$B$4-B269,$B$4,$F$4)))</f>
        <v/>
      </c>
      <c r="F268" s="58" t="str">
        <f t="shared" si="9"/>
        <v/>
      </c>
    </row>
    <row r="269" spans="1:6" x14ac:dyDescent="0.25">
      <c r="A269" s="7">
        <v>265</v>
      </c>
      <c r="B269" s="7" t="str">
        <f t="shared" si="8"/>
        <v/>
      </c>
      <c r="C269" s="47" t="str">
        <f>IF(A269&gt;$B$4,"",(Input!$C$11))</f>
        <v/>
      </c>
      <c r="D269" s="48" t="str">
        <f>IF(A269&gt;=$B$4,"",(-PPMT(Input!$C$9/12,$B$4-B270,$B$4,$F$4)))</f>
        <v/>
      </c>
      <c r="E269" s="48" t="str">
        <f>IF(A269&gt;=$B$4,"",(-IPMT(Input!$C$9/12,$B$4-B270,$B$4,$F$4)))</f>
        <v/>
      </c>
      <c r="F269" s="47" t="str">
        <f t="shared" si="9"/>
        <v/>
      </c>
    </row>
    <row r="270" spans="1:6" x14ac:dyDescent="0.25">
      <c r="A270" s="7">
        <v>266</v>
      </c>
      <c r="B270" s="7" t="str">
        <f t="shared" si="8"/>
        <v/>
      </c>
      <c r="C270" s="47" t="str">
        <f>IF(A270&gt;$B$4,"",(Input!$C$11))</f>
        <v/>
      </c>
      <c r="D270" s="48" t="str">
        <f>IF(A270&gt;=$B$4,"",(-PPMT(Input!$C$9/12,$B$4-B271,$B$4,$F$4)))</f>
        <v/>
      </c>
      <c r="E270" s="48" t="str">
        <f>IF(A270&gt;=$B$4,"",(-IPMT(Input!$C$9/12,$B$4-B271,$B$4,$F$4)))</f>
        <v/>
      </c>
      <c r="F270" s="47" t="str">
        <f t="shared" si="9"/>
        <v/>
      </c>
    </row>
    <row r="271" spans="1:6" x14ac:dyDescent="0.25">
      <c r="A271" s="7">
        <v>267</v>
      </c>
      <c r="B271" s="7" t="str">
        <f t="shared" si="8"/>
        <v/>
      </c>
      <c r="C271" s="47" t="str">
        <f>IF(A271&gt;$B$4,"",(Input!$C$11))</f>
        <v/>
      </c>
      <c r="D271" s="48" t="str">
        <f>IF(A271&gt;=$B$4,"",(-PPMT(Input!$C$9/12,$B$4-B272,$B$4,$F$4)))</f>
        <v/>
      </c>
      <c r="E271" s="48" t="str">
        <f>IF(A271&gt;=$B$4,"",(-IPMT(Input!$C$9/12,$B$4-B272,$B$4,$F$4)))</f>
        <v/>
      </c>
      <c r="F271" s="47" t="str">
        <f t="shared" si="9"/>
        <v/>
      </c>
    </row>
    <row r="272" spans="1:6" x14ac:dyDescent="0.25">
      <c r="A272" s="7">
        <v>268</v>
      </c>
      <c r="B272" s="7" t="str">
        <f t="shared" si="8"/>
        <v/>
      </c>
      <c r="C272" s="47" t="str">
        <f>IF(A272&gt;$B$4,"",(Input!$C$11))</f>
        <v/>
      </c>
      <c r="D272" s="48" t="str">
        <f>IF(A272&gt;=$B$4,"",(-PPMT(Input!$C$9/12,$B$4-B273,$B$4,$F$4)))</f>
        <v/>
      </c>
      <c r="E272" s="48" t="str">
        <f>IF(A272&gt;=$B$4,"",(-IPMT(Input!$C$9/12,$B$4-B273,$B$4,$F$4)))</f>
        <v/>
      </c>
      <c r="F272" s="47" t="str">
        <f t="shared" si="9"/>
        <v/>
      </c>
    </row>
    <row r="273" spans="1:6" x14ac:dyDescent="0.25">
      <c r="A273" s="7">
        <v>269</v>
      </c>
      <c r="B273" s="7" t="str">
        <f t="shared" si="8"/>
        <v/>
      </c>
      <c r="C273" s="47" t="str">
        <f>IF(A273&gt;$B$4,"",(Input!$C$11))</f>
        <v/>
      </c>
      <c r="D273" s="48" t="str">
        <f>IF(A273&gt;=$B$4,"",(-PPMT(Input!$C$9/12,$B$4-B274,$B$4,$F$4)))</f>
        <v/>
      </c>
      <c r="E273" s="48" t="str">
        <f>IF(A273&gt;=$B$4,"",(-IPMT(Input!$C$9/12,$B$4-B274,$B$4,$F$4)))</f>
        <v/>
      </c>
      <c r="F273" s="47" t="str">
        <f t="shared" si="9"/>
        <v/>
      </c>
    </row>
    <row r="274" spans="1:6" x14ac:dyDescent="0.25">
      <c r="A274" s="7">
        <v>270</v>
      </c>
      <c r="B274" s="7" t="str">
        <f t="shared" si="8"/>
        <v/>
      </c>
      <c r="C274" s="47" t="str">
        <f>IF(A274&gt;$B$4,"",(Input!$C$11))</f>
        <v/>
      </c>
      <c r="D274" s="48" t="str">
        <f>IF(A274&gt;=$B$4,"",(-PPMT(Input!$C$9/12,$B$4-B275,$B$4,$F$4)))</f>
        <v/>
      </c>
      <c r="E274" s="48" t="str">
        <f>IF(A274&gt;=$B$4,"",(-IPMT(Input!$C$9/12,$B$4-B275,$B$4,$F$4)))</f>
        <v/>
      </c>
      <c r="F274" s="47" t="str">
        <f t="shared" si="9"/>
        <v/>
      </c>
    </row>
    <row r="275" spans="1:6" x14ac:dyDescent="0.25">
      <c r="A275" s="7">
        <v>271</v>
      </c>
      <c r="B275" s="7" t="str">
        <f t="shared" si="8"/>
        <v/>
      </c>
      <c r="C275" s="47" t="str">
        <f>IF(A275&gt;$B$4,"",(Input!$C$11))</f>
        <v/>
      </c>
      <c r="D275" s="48" t="str">
        <f>IF(A275&gt;=$B$4,"",(-PPMT(Input!$C$9/12,$B$4-B276,$B$4,$F$4)))</f>
        <v/>
      </c>
      <c r="E275" s="48" t="str">
        <f>IF(A275&gt;=$B$4,"",(-IPMT(Input!$C$9/12,$B$4-B276,$B$4,$F$4)))</f>
        <v/>
      </c>
      <c r="F275" s="47" t="str">
        <f t="shared" si="9"/>
        <v/>
      </c>
    </row>
    <row r="276" spans="1:6" x14ac:dyDescent="0.25">
      <c r="A276" s="7">
        <v>272</v>
      </c>
      <c r="B276" s="7" t="str">
        <f t="shared" si="8"/>
        <v/>
      </c>
      <c r="C276" s="47" t="str">
        <f>IF(A276&gt;$B$4,"",(Input!$C$11))</f>
        <v/>
      </c>
      <c r="D276" s="48" t="str">
        <f>IF(A276&gt;=$B$4,"",(-PPMT(Input!$C$9/12,$B$4-B277,$B$4,$F$4)))</f>
        <v/>
      </c>
      <c r="E276" s="48" t="str">
        <f>IF(A276&gt;=$B$4,"",(-IPMT(Input!$C$9/12,$B$4-B277,$B$4,$F$4)))</f>
        <v/>
      </c>
      <c r="F276" s="47" t="str">
        <f t="shared" si="9"/>
        <v/>
      </c>
    </row>
    <row r="277" spans="1:6" x14ac:dyDescent="0.25">
      <c r="A277" s="7">
        <v>273</v>
      </c>
      <c r="B277" s="7" t="str">
        <f t="shared" si="8"/>
        <v/>
      </c>
      <c r="C277" s="47" t="str">
        <f>IF(A277&gt;$B$4,"",(Input!$C$11))</f>
        <v/>
      </c>
      <c r="D277" s="48" t="str">
        <f>IF(A277&gt;=$B$4,"",(-PPMT(Input!$C$9/12,$B$4-B278,$B$4,$F$4)))</f>
        <v/>
      </c>
      <c r="E277" s="48" t="str">
        <f>IF(A277&gt;=$B$4,"",(-IPMT(Input!$C$9/12,$B$4-B278,$B$4,$F$4)))</f>
        <v/>
      </c>
      <c r="F277" s="47" t="str">
        <f t="shared" si="9"/>
        <v/>
      </c>
    </row>
    <row r="278" spans="1:6" x14ac:dyDescent="0.25">
      <c r="A278" s="7">
        <v>274</v>
      </c>
      <c r="B278" s="7" t="str">
        <f t="shared" si="8"/>
        <v/>
      </c>
      <c r="C278" s="47" t="str">
        <f>IF(A278&gt;$B$4,"",(Input!$C$11))</f>
        <v/>
      </c>
      <c r="D278" s="48" t="str">
        <f>IF(A278&gt;=$B$4,"",(-PPMT(Input!$C$9/12,$B$4-B279,$B$4,$F$4)))</f>
        <v/>
      </c>
      <c r="E278" s="48" t="str">
        <f>IF(A278&gt;=$B$4,"",(-IPMT(Input!$C$9/12,$B$4-B279,$B$4,$F$4)))</f>
        <v/>
      </c>
      <c r="F278" s="47" t="str">
        <f t="shared" si="9"/>
        <v/>
      </c>
    </row>
    <row r="279" spans="1:6" x14ac:dyDescent="0.25">
      <c r="A279" s="7">
        <v>275</v>
      </c>
      <c r="B279" s="7" t="str">
        <f t="shared" si="8"/>
        <v/>
      </c>
      <c r="C279" s="47" t="str">
        <f>IF(A279&gt;$B$4,"",(Input!$C$11))</f>
        <v/>
      </c>
      <c r="D279" s="48" t="str">
        <f>IF(A279&gt;=$B$4,"",(-PPMT(Input!$C$9/12,$B$4-B280,$B$4,$F$4)))</f>
        <v/>
      </c>
      <c r="E279" s="48" t="str">
        <f>IF(A279&gt;=$B$4,"",(-IPMT(Input!$C$9/12,$B$4-B280,$B$4,$F$4)))</f>
        <v/>
      </c>
      <c r="F279" s="47" t="str">
        <f t="shared" si="9"/>
        <v/>
      </c>
    </row>
    <row r="280" spans="1:6" x14ac:dyDescent="0.25">
      <c r="A280" s="60">
        <v>276</v>
      </c>
      <c r="B280" s="60" t="str">
        <f t="shared" si="8"/>
        <v/>
      </c>
      <c r="C280" s="58" t="str">
        <f>IF(A280&gt;$B$4,"",(Input!$C$11))</f>
        <v/>
      </c>
      <c r="D280" s="59" t="str">
        <f>IF(A280&gt;=$B$4,"",(-PPMT(Input!$C$9/12,$B$4-B281,$B$4,$F$4)))</f>
        <v/>
      </c>
      <c r="E280" s="59" t="str">
        <f>IF(A280&gt;=$B$4,"",(-IPMT(Input!$C$9/12,$B$4-B281,$B$4,$F$4)))</f>
        <v/>
      </c>
      <c r="F280" s="58" t="str">
        <f t="shared" si="9"/>
        <v/>
      </c>
    </row>
    <row r="281" spans="1:6" x14ac:dyDescent="0.25">
      <c r="A281" s="7">
        <v>277</v>
      </c>
      <c r="B281" s="7" t="str">
        <f t="shared" si="8"/>
        <v/>
      </c>
      <c r="C281" s="47" t="str">
        <f>IF(A281&gt;$B$4,"",(Input!$C$11))</f>
        <v/>
      </c>
      <c r="D281" s="48" t="str">
        <f>IF(A281&gt;=$B$4,"",(-PPMT(Input!$C$9/12,$B$4-B282,$B$4,$F$4)))</f>
        <v/>
      </c>
      <c r="E281" s="48" t="str">
        <f>IF(A281&gt;=$B$4,"",(-IPMT(Input!$C$9/12,$B$4-B282,$B$4,$F$4)))</f>
        <v/>
      </c>
      <c r="F281" s="47" t="str">
        <f t="shared" si="9"/>
        <v/>
      </c>
    </row>
    <row r="282" spans="1:6" x14ac:dyDescent="0.25">
      <c r="A282" s="7">
        <v>278</v>
      </c>
      <c r="B282" s="7" t="str">
        <f t="shared" si="8"/>
        <v/>
      </c>
      <c r="C282" s="47" t="str">
        <f>IF(A282&gt;$B$4,"",(Input!$C$11))</f>
        <v/>
      </c>
      <c r="D282" s="48" t="str">
        <f>IF(A282&gt;=$B$4,"",(-PPMT(Input!$C$9/12,$B$4-B283,$B$4,$F$4)))</f>
        <v/>
      </c>
      <c r="E282" s="48" t="str">
        <f>IF(A282&gt;=$B$4,"",(-IPMT(Input!$C$9/12,$B$4-B283,$B$4,$F$4)))</f>
        <v/>
      </c>
      <c r="F282" s="47" t="str">
        <f t="shared" si="9"/>
        <v/>
      </c>
    </row>
    <row r="283" spans="1:6" x14ac:dyDescent="0.25">
      <c r="A283" s="7">
        <v>279</v>
      </c>
      <c r="B283" s="7" t="str">
        <f t="shared" si="8"/>
        <v/>
      </c>
      <c r="C283" s="47" t="str">
        <f>IF(A283&gt;$B$4,"",(Input!$C$11))</f>
        <v/>
      </c>
      <c r="D283" s="48" t="str">
        <f>IF(A283&gt;=$B$4,"",(-PPMT(Input!$C$9/12,$B$4-B284,$B$4,$F$4)))</f>
        <v/>
      </c>
      <c r="E283" s="48" t="str">
        <f>IF(A283&gt;=$B$4,"",(-IPMT(Input!$C$9/12,$B$4-B284,$B$4,$F$4)))</f>
        <v/>
      </c>
      <c r="F283" s="47" t="str">
        <f t="shared" si="9"/>
        <v/>
      </c>
    </row>
    <row r="284" spans="1:6" x14ac:dyDescent="0.25">
      <c r="A284" s="7">
        <v>280</v>
      </c>
      <c r="B284" s="7" t="str">
        <f t="shared" si="8"/>
        <v/>
      </c>
      <c r="C284" s="47" t="str">
        <f>IF(A284&gt;$B$4,"",(Input!$C$11))</f>
        <v/>
      </c>
      <c r="D284" s="48" t="str">
        <f>IF(A284&gt;=$B$4,"",(-PPMT(Input!$C$9/12,$B$4-B285,$B$4,$F$4)))</f>
        <v/>
      </c>
      <c r="E284" s="48" t="str">
        <f>IF(A284&gt;=$B$4,"",(-IPMT(Input!$C$9/12,$B$4-B285,$B$4,$F$4)))</f>
        <v/>
      </c>
      <c r="F284" s="47" t="str">
        <f t="shared" si="9"/>
        <v/>
      </c>
    </row>
    <row r="285" spans="1:6" x14ac:dyDescent="0.25">
      <c r="A285" s="7">
        <v>281</v>
      </c>
      <c r="B285" s="7" t="str">
        <f t="shared" si="8"/>
        <v/>
      </c>
      <c r="C285" s="47" t="str">
        <f>IF(A285&gt;$B$4,"",(Input!$C$11))</f>
        <v/>
      </c>
      <c r="D285" s="48" t="str">
        <f>IF(A285&gt;=$B$4,"",(-PPMT(Input!$C$9/12,$B$4-B286,$B$4,$F$4)))</f>
        <v/>
      </c>
      <c r="E285" s="48" t="str">
        <f>IF(A285&gt;=$B$4,"",(-IPMT(Input!$C$9/12,$B$4-B286,$B$4,$F$4)))</f>
        <v/>
      </c>
      <c r="F285" s="47" t="str">
        <f t="shared" si="9"/>
        <v/>
      </c>
    </row>
    <row r="286" spans="1:6" x14ac:dyDescent="0.25">
      <c r="A286" s="7">
        <v>282</v>
      </c>
      <c r="B286" s="7" t="str">
        <f t="shared" si="8"/>
        <v/>
      </c>
      <c r="C286" s="47" t="str">
        <f>IF(A286&gt;$B$4,"",(Input!$C$11))</f>
        <v/>
      </c>
      <c r="D286" s="48" t="str">
        <f>IF(A286&gt;=$B$4,"",(-PPMT(Input!$C$9/12,$B$4-B287,$B$4,$F$4)))</f>
        <v/>
      </c>
      <c r="E286" s="48" t="str">
        <f>IF(A286&gt;=$B$4,"",(-IPMT(Input!$C$9/12,$B$4-B287,$B$4,$F$4)))</f>
        <v/>
      </c>
      <c r="F286" s="47" t="str">
        <f t="shared" si="9"/>
        <v/>
      </c>
    </row>
    <row r="287" spans="1:6" x14ac:dyDescent="0.25">
      <c r="A287" s="7">
        <v>283</v>
      </c>
      <c r="B287" s="7" t="str">
        <f t="shared" si="8"/>
        <v/>
      </c>
      <c r="C287" s="47" t="str">
        <f>IF(A287&gt;$B$4,"",(Input!$C$11))</f>
        <v/>
      </c>
      <c r="D287" s="48" t="str">
        <f>IF(A287&gt;=$B$4,"",(-PPMT(Input!$C$9/12,$B$4-B288,$B$4,$F$4)))</f>
        <v/>
      </c>
      <c r="E287" s="48" t="str">
        <f>IF(A287&gt;=$B$4,"",(-IPMT(Input!$C$9/12,$B$4-B288,$B$4,$F$4)))</f>
        <v/>
      </c>
      <c r="F287" s="47" t="str">
        <f t="shared" si="9"/>
        <v/>
      </c>
    </row>
    <row r="288" spans="1:6" x14ac:dyDescent="0.25">
      <c r="A288" s="7">
        <v>284</v>
      </c>
      <c r="B288" s="7" t="str">
        <f t="shared" si="8"/>
        <v/>
      </c>
      <c r="C288" s="47" t="str">
        <f>IF(A288&gt;$B$4,"",(Input!$C$11))</f>
        <v/>
      </c>
      <c r="D288" s="48" t="str">
        <f>IF(A288&gt;=$B$4,"",(-PPMT(Input!$C$9/12,$B$4-B289,$B$4,$F$4)))</f>
        <v/>
      </c>
      <c r="E288" s="48" t="str">
        <f>IF(A288&gt;=$B$4,"",(-IPMT(Input!$C$9/12,$B$4-B289,$B$4,$F$4)))</f>
        <v/>
      </c>
      <c r="F288" s="47" t="str">
        <f t="shared" si="9"/>
        <v/>
      </c>
    </row>
    <row r="289" spans="1:6" x14ac:dyDescent="0.25">
      <c r="A289" s="7">
        <v>285</v>
      </c>
      <c r="B289" s="7" t="str">
        <f t="shared" si="8"/>
        <v/>
      </c>
      <c r="C289" s="47" t="str">
        <f>IF(A289&gt;$B$4,"",(Input!$C$11))</f>
        <v/>
      </c>
      <c r="D289" s="48" t="str">
        <f>IF(A289&gt;=$B$4,"",(-PPMT(Input!$C$9/12,$B$4-B290,$B$4,$F$4)))</f>
        <v/>
      </c>
      <c r="E289" s="48" t="str">
        <f>IF(A289&gt;=$B$4,"",(-IPMT(Input!$C$9/12,$B$4-B290,$B$4,$F$4)))</f>
        <v/>
      </c>
      <c r="F289" s="47" t="str">
        <f t="shared" si="9"/>
        <v/>
      </c>
    </row>
    <row r="290" spans="1:6" x14ac:dyDescent="0.25">
      <c r="A290" s="7">
        <v>286</v>
      </c>
      <c r="B290" s="7" t="str">
        <f t="shared" si="8"/>
        <v/>
      </c>
      <c r="C290" s="47" t="str">
        <f>IF(A290&gt;$B$4,"",(Input!$C$11))</f>
        <v/>
      </c>
      <c r="D290" s="48" t="str">
        <f>IF(A290&gt;=$B$4,"",(-PPMT(Input!$C$9/12,$B$4-B291,$B$4,$F$4)))</f>
        <v/>
      </c>
      <c r="E290" s="48" t="str">
        <f>IF(A290&gt;=$B$4,"",(-IPMT(Input!$C$9/12,$B$4-B291,$B$4,$F$4)))</f>
        <v/>
      </c>
      <c r="F290" s="47" t="str">
        <f t="shared" si="9"/>
        <v/>
      </c>
    </row>
    <row r="291" spans="1:6" x14ac:dyDescent="0.25">
      <c r="A291" s="7">
        <v>287</v>
      </c>
      <c r="B291" s="7" t="str">
        <f t="shared" si="8"/>
        <v/>
      </c>
      <c r="C291" s="47" t="str">
        <f>IF(A291&gt;$B$4,"",(Input!$C$11))</f>
        <v/>
      </c>
      <c r="D291" s="48" t="str">
        <f>IF(A291&gt;=$B$4,"",(-PPMT(Input!$C$9/12,$B$4-B292,$B$4,$F$4)))</f>
        <v/>
      </c>
      <c r="E291" s="48" t="str">
        <f>IF(A291&gt;=$B$4,"",(-IPMT(Input!$C$9/12,$B$4-B292,$B$4,$F$4)))</f>
        <v/>
      </c>
      <c r="F291" s="47" t="str">
        <f t="shared" si="9"/>
        <v/>
      </c>
    </row>
    <row r="292" spans="1:6" x14ac:dyDescent="0.25">
      <c r="A292" s="60">
        <v>288</v>
      </c>
      <c r="B292" s="60" t="str">
        <f t="shared" si="8"/>
        <v/>
      </c>
      <c r="C292" s="58" t="str">
        <f>IF(A292&gt;$B$4,"",(Input!$C$11))</f>
        <v/>
      </c>
      <c r="D292" s="59" t="str">
        <f>IF(A292&gt;=$B$4,"",(-PPMT(Input!$C$9/12,$B$4-B293,$B$4,$F$4)))</f>
        <v/>
      </c>
      <c r="E292" s="59" t="str">
        <f>IF(A292&gt;=$B$4,"",(-IPMT(Input!$C$9/12,$B$4-B293,$B$4,$F$4)))</f>
        <v/>
      </c>
      <c r="F292" s="58" t="str">
        <f t="shared" si="9"/>
        <v/>
      </c>
    </row>
    <row r="293" spans="1:6" x14ac:dyDescent="0.25">
      <c r="A293" s="7">
        <v>289</v>
      </c>
      <c r="B293" s="7" t="str">
        <f t="shared" si="8"/>
        <v/>
      </c>
      <c r="C293" s="47" t="str">
        <f>IF(A293&gt;$B$4,"",(Input!$C$11))</f>
        <v/>
      </c>
      <c r="D293" s="48" t="str">
        <f>IF(A293&gt;=$B$4,"",(-PPMT(Input!$C$9/12,$B$4-B294,$B$4,$F$4)))</f>
        <v/>
      </c>
      <c r="E293" s="48" t="str">
        <f>IF(A293&gt;=$B$4,"",(-IPMT(Input!$C$9/12,$B$4-B294,$B$4,$F$4)))</f>
        <v/>
      </c>
      <c r="F293" s="47" t="str">
        <f t="shared" si="9"/>
        <v/>
      </c>
    </row>
    <row r="294" spans="1:6" x14ac:dyDescent="0.25">
      <c r="A294" s="7">
        <v>290</v>
      </c>
      <c r="B294" s="7" t="str">
        <f t="shared" si="8"/>
        <v/>
      </c>
      <c r="C294" s="47" t="str">
        <f>IF(A294&gt;$B$4,"",(Input!$C$11))</f>
        <v/>
      </c>
      <c r="D294" s="48" t="str">
        <f>IF(A294&gt;=$B$4,"",(-PPMT(Input!$C$9/12,$B$4-B295,$B$4,$F$4)))</f>
        <v/>
      </c>
      <c r="E294" s="48" t="str">
        <f>IF(A294&gt;=$B$4,"",(-IPMT(Input!$C$9/12,$B$4-B295,$B$4,$F$4)))</f>
        <v/>
      </c>
      <c r="F294" s="47" t="str">
        <f t="shared" si="9"/>
        <v/>
      </c>
    </row>
    <row r="295" spans="1:6" x14ac:dyDescent="0.25">
      <c r="A295" s="7">
        <v>291</v>
      </c>
      <c r="B295" s="7" t="str">
        <f t="shared" si="8"/>
        <v/>
      </c>
      <c r="C295" s="47" t="str">
        <f>IF(A295&gt;$B$4,"",(Input!$C$11))</f>
        <v/>
      </c>
      <c r="D295" s="48" t="str">
        <f>IF(A295&gt;=$B$4,"",(-PPMT(Input!$C$9/12,$B$4-B296,$B$4,$F$4)))</f>
        <v/>
      </c>
      <c r="E295" s="48" t="str">
        <f>IF(A295&gt;=$B$4,"",(-IPMT(Input!$C$9/12,$B$4-B296,$B$4,$F$4)))</f>
        <v/>
      </c>
      <c r="F295" s="47" t="str">
        <f t="shared" si="9"/>
        <v/>
      </c>
    </row>
    <row r="296" spans="1:6" x14ac:dyDescent="0.25">
      <c r="A296" s="7">
        <v>292</v>
      </c>
      <c r="B296" s="7" t="str">
        <f t="shared" si="8"/>
        <v/>
      </c>
      <c r="C296" s="47" t="str">
        <f>IF(A296&gt;$B$4,"",(Input!$C$11))</f>
        <v/>
      </c>
      <c r="D296" s="48" t="str">
        <f>IF(A296&gt;=$B$4,"",(-PPMT(Input!$C$9/12,$B$4-B297,$B$4,$F$4)))</f>
        <v/>
      </c>
      <c r="E296" s="48" t="str">
        <f>IF(A296&gt;=$B$4,"",(-IPMT(Input!$C$9/12,$B$4-B297,$B$4,$F$4)))</f>
        <v/>
      </c>
      <c r="F296" s="47" t="str">
        <f t="shared" si="9"/>
        <v/>
      </c>
    </row>
    <row r="297" spans="1:6" x14ac:dyDescent="0.25">
      <c r="A297" s="7">
        <v>293</v>
      </c>
      <c r="B297" s="7" t="str">
        <f t="shared" si="8"/>
        <v/>
      </c>
      <c r="C297" s="47" t="str">
        <f>IF(A297&gt;$B$4,"",(Input!$C$11))</f>
        <v/>
      </c>
      <c r="D297" s="48" t="str">
        <f>IF(A297&gt;=$B$4,"",(-PPMT(Input!$C$9/12,$B$4-B298,$B$4,$F$4)))</f>
        <v/>
      </c>
      <c r="E297" s="48" t="str">
        <f>IF(A297&gt;=$B$4,"",(-IPMT(Input!$C$9/12,$B$4-B298,$B$4,$F$4)))</f>
        <v/>
      </c>
      <c r="F297" s="47" t="str">
        <f t="shared" si="9"/>
        <v/>
      </c>
    </row>
    <row r="298" spans="1:6" x14ac:dyDescent="0.25">
      <c r="A298" s="7">
        <v>294</v>
      </c>
      <c r="B298" s="7" t="str">
        <f t="shared" si="8"/>
        <v/>
      </c>
      <c r="C298" s="47" t="str">
        <f>IF(A298&gt;$B$4,"",(Input!$C$11))</f>
        <v/>
      </c>
      <c r="D298" s="48" t="str">
        <f>IF(A298&gt;=$B$4,"",(-PPMT(Input!$C$9/12,$B$4-B299,$B$4,$F$4)))</f>
        <v/>
      </c>
      <c r="E298" s="48" t="str">
        <f>IF(A298&gt;=$B$4,"",(-IPMT(Input!$C$9/12,$B$4-B299,$B$4,$F$4)))</f>
        <v/>
      </c>
      <c r="F298" s="47" t="str">
        <f t="shared" si="9"/>
        <v/>
      </c>
    </row>
    <row r="299" spans="1:6" x14ac:dyDescent="0.25">
      <c r="A299" s="7">
        <v>295</v>
      </c>
      <c r="B299" s="7" t="str">
        <f t="shared" si="8"/>
        <v/>
      </c>
      <c r="C299" s="47" t="str">
        <f>IF(A299&gt;$B$4,"",(Input!$C$11))</f>
        <v/>
      </c>
      <c r="D299" s="48" t="str">
        <f>IF(A299&gt;=$B$4,"",(-PPMT(Input!$C$9/12,$B$4-B300,$B$4,$F$4)))</f>
        <v/>
      </c>
      <c r="E299" s="48" t="str">
        <f>IF(A299&gt;=$B$4,"",(-IPMT(Input!$C$9/12,$B$4-B300,$B$4,$F$4)))</f>
        <v/>
      </c>
      <c r="F299" s="47" t="str">
        <f t="shared" si="9"/>
        <v/>
      </c>
    </row>
    <row r="300" spans="1:6" x14ac:dyDescent="0.25">
      <c r="A300" s="7">
        <v>296</v>
      </c>
      <c r="B300" s="7" t="str">
        <f t="shared" si="8"/>
        <v/>
      </c>
      <c r="C300" s="47" t="str">
        <f>IF(A300&gt;$B$4,"",(Input!$C$11))</f>
        <v/>
      </c>
      <c r="D300" s="48" t="str">
        <f>IF(A300&gt;=$B$4,"",(-PPMT(Input!$C$9/12,$B$4-B301,$B$4,$F$4)))</f>
        <v/>
      </c>
      <c r="E300" s="48" t="str">
        <f>IF(A300&gt;=$B$4,"",(-IPMT(Input!$C$9/12,$B$4-B301,$B$4,$F$4)))</f>
        <v/>
      </c>
      <c r="F300" s="47" t="str">
        <f t="shared" si="9"/>
        <v/>
      </c>
    </row>
    <row r="301" spans="1:6" x14ac:dyDescent="0.25">
      <c r="A301" s="7">
        <v>297</v>
      </c>
      <c r="B301" s="7" t="str">
        <f t="shared" si="8"/>
        <v/>
      </c>
      <c r="C301" s="47" t="str">
        <f>IF(A301&gt;$B$4,"",(Input!$C$11))</f>
        <v/>
      </c>
      <c r="D301" s="48" t="str">
        <f>IF(A301&gt;=$B$4,"",(-PPMT(Input!$C$9/12,$B$4-B302,$B$4,$F$4)))</f>
        <v/>
      </c>
      <c r="E301" s="48" t="str">
        <f>IF(A301&gt;=$B$4,"",(-IPMT(Input!$C$9/12,$B$4-B302,$B$4,$F$4)))</f>
        <v/>
      </c>
      <c r="F301" s="47" t="str">
        <f t="shared" si="9"/>
        <v/>
      </c>
    </row>
    <row r="302" spans="1:6" x14ac:dyDescent="0.25">
      <c r="A302" s="7">
        <v>298</v>
      </c>
      <c r="B302" s="7" t="str">
        <f t="shared" si="8"/>
        <v/>
      </c>
      <c r="C302" s="47" t="str">
        <f>IF(A302&gt;$B$4,"",(Input!$C$11))</f>
        <v/>
      </c>
      <c r="D302" s="48" t="str">
        <f>IF(A302&gt;=$B$4,"",(-PPMT(Input!$C$9/12,$B$4-B303,$B$4,$F$4)))</f>
        <v/>
      </c>
      <c r="E302" s="48" t="str">
        <f>IF(A302&gt;=$B$4,"",(-IPMT(Input!$C$9/12,$B$4-B303,$B$4,$F$4)))</f>
        <v/>
      </c>
      <c r="F302" s="47" t="str">
        <f t="shared" si="9"/>
        <v/>
      </c>
    </row>
    <row r="303" spans="1:6" x14ac:dyDescent="0.25">
      <c r="A303" s="7">
        <v>299</v>
      </c>
      <c r="B303" s="7" t="str">
        <f t="shared" si="8"/>
        <v/>
      </c>
      <c r="C303" s="47" t="str">
        <f>IF(A303&gt;$B$4,"",(Input!$C$11))</f>
        <v/>
      </c>
      <c r="D303" s="48" t="str">
        <f>IF(A303&gt;=$B$4,"",(-PPMT(Input!$C$9/12,$B$4-B304,$B$4,$F$4)))</f>
        <v/>
      </c>
      <c r="E303" s="48" t="str">
        <f>IF(A303&gt;=$B$4,"",(-IPMT(Input!$C$9/12,$B$4-B304,$B$4,$F$4)))</f>
        <v/>
      </c>
      <c r="F303" s="47" t="str">
        <f t="shared" si="9"/>
        <v/>
      </c>
    </row>
    <row r="304" spans="1:6" x14ac:dyDescent="0.25">
      <c r="A304" s="60">
        <v>300</v>
      </c>
      <c r="B304" s="60" t="str">
        <f t="shared" si="8"/>
        <v/>
      </c>
      <c r="C304" s="58" t="str">
        <f>IF(A304&gt;$B$4,"",(Input!$C$11))</f>
        <v/>
      </c>
      <c r="D304" s="59" t="str">
        <f>IF(A304&gt;=$B$4,"",(-PPMT(Input!$C$9/12,$B$4-B305,$B$4,$F$4)))</f>
        <v/>
      </c>
      <c r="E304" s="59" t="str">
        <f>IF(A304&gt;=$B$4,"",(-IPMT(Input!$C$9/12,$B$4-B305,$B$4,$F$4)))</f>
        <v/>
      </c>
      <c r="F304" s="58" t="str">
        <f t="shared" si="9"/>
        <v/>
      </c>
    </row>
    <row r="305" spans="1:6" x14ac:dyDescent="0.25">
      <c r="A305" s="7">
        <v>301</v>
      </c>
      <c r="B305" s="7" t="str">
        <f t="shared" si="8"/>
        <v/>
      </c>
      <c r="C305" s="47" t="str">
        <f>IF(A305&gt;$B$4,"",(Input!$C$11))</f>
        <v/>
      </c>
      <c r="D305" s="48" t="str">
        <f>IF(A305&gt;=$B$4,"",(-PPMT(Input!$C$9/12,$B$4-B306,$B$4,$F$4)))</f>
        <v/>
      </c>
      <c r="E305" s="48" t="str">
        <f>IF(A305&gt;=$B$4,"",(-IPMT(Input!$C$9/12,$B$4-B306,$B$4,$F$4)))</f>
        <v/>
      </c>
      <c r="F305" s="47" t="str">
        <f t="shared" si="9"/>
        <v/>
      </c>
    </row>
    <row r="306" spans="1:6" x14ac:dyDescent="0.25">
      <c r="A306" s="7">
        <v>302</v>
      </c>
      <c r="B306" s="7" t="str">
        <f t="shared" si="8"/>
        <v/>
      </c>
      <c r="C306" s="47" t="str">
        <f>IF(A306&gt;$B$4,"",(Input!$C$11))</f>
        <v/>
      </c>
      <c r="D306" s="48" t="str">
        <f>IF(A306&gt;=$B$4,"",(-PPMT(Input!$C$9/12,$B$4-B307,$B$4,$F$4)))</f>
        <v/>
      </c>
      <c r="E306" s="48" t="str">
        <f>IF(A306&gt;=$B$4,"",(-IPMT(Input!$C$9/12,$B$4-B307,$B$4,$F$4)))</f>
        <v/>
      </c>
      <c r="F306" s="47" t="str">
        <f t="shared" si="9"/>
        <v/>
      </c>
    </row>
    <row r="307" spans="1:6" x14ac:dyDescent="0.25">
      <c r="A307" s="7">
        <v>303</v>
      </c>
      <c r="B307" s="7" t="str">
        <f t="shared" si="8"/>
        <v/>
      </c>
      <c r="C307" s="47" t="str">
        <f>IF(A307&gt;$B$4,"",(Input!$C$11))</f>
        <v/>
      </c>
      <c r="D307" s="48" t="str">
        <f>IF(A307&gt;=$B$4,"",(-PPMT(Input!$C$9/12,$B$4-B308,$B$4,$F$4)))</f>
        <v/>
      </c>
      <c r="E307" s="48" t="str">
        <f>IF(A307&gt;=$B$4,"",(-IPMT(Input!$C$9/12,$B$4-B308,$B$4,$F$4)))</f>
        <v/>
      </c>
      <c r="F307" s="47" t="str">
        <f t="shared" si="9"/>
        <v/>
      </c>
    </row>
    <row r="308" spans="1:6" x14ac:dyDescent="0.25">
      <c r="A308" s="7">
        <v>304</v>
      </c>
      <c r="B308" s="7" t="str">
        <f t="shared" si="8"/>
        <v/>
      </c>
      <c r="C308" s="47" t="str">
        <f>IF(A308&gt;$B$4,"",(Input!$C$11))</f>
        <v/>
      </c>
      <c r="D308" s="48" t="str">
        <f>IF(A308&gt;=$B$4,"",(-PPMT(Input!$C$9/12,$B$4-B309,$B$4,$F$4)))</f>
        <v/>
      </c>
      <c r="E308" s="48" t="str">
        <f>IF(A308&gt;=$B$4,"",(-IPMT(Input!$C$9/12,$B$4-B309,$B$4,$F$4)))</f>
        <v/>
      </c>
      <c r="F308" s="47" t="str">
        <f t="shared" si="9"/>
        <v/>
      </c>
    </row>
    <row r="309" spans="1:6" x14ac:dyDescent="0.25">
      <c r="A309" s="7">
        <v>305</v>
      </c>
      <c r="B309" s="7" t="str">
        <f t="shared" si="8"/>
        <v/>
      </c>
      <c r="C309" s="47" t="str">
        <f>IF(A309&gt;$B$4,"",(Input!$C$11))</f>
        <v/>
      </c>
      <c r="D309" s="48" t="str">
        <f>IF(A309&gt;=$B$4,"",(-PPMT(Input!$C$9/12,$B$4-B310,$B$4,$F$4)))</f>
        <v/>
      </c>
      <c r="E309" s="48" t="str">
        <f>IF(A309&gt;=$B$4,"",(-IPMT(Input!$C$9/12,$B$4-B310,$B$4,$F$4)))</f>
        <v/>
      </c>
      <c r="F309" s="47" t="str">
        <f t="shared" si="9"/>
        <v/>
      </c>
    </row>
    <row r="310" spans="1:6" x14ac:dyDescent="0.25">
      <c r="A310" s="7">
        <v>306</v>
      </c>
      <c r="B310" s="7" t="str">
        <f t="shared" si="8"/>
        <v/>
      </c>
      <c r="C310" s="47" t="str">
        <f>IF(A310&gt;$B$4,"",(Input!$C$11))</f>
        <v/>
      </c>
      <c r="D310" s="48" t="str">
        <f>IF(A310&gt;=$B$4,"",(-PPMT(Input!$C$9/12,$B$4-B311,$B$4,$F$4)))</f>
        <v/>
      </c>
      <c r="E310" s="48" t="str">
        <f>IF(A310&gt;=$B$4,"",(-IPMT(Input!$C$9/12,$B$4-B311,$B$4,$F$4)))</f>
        <v/>
      </c>
      <c r="F310" s="47" t="str">
        <f t="shared" si="9"/>
        <v/>
      </c>
    </row>
    <row r="311" spans="1:6" x14ac:dyDescent="0.25">
      <c r="A311" s="7">
        <v>307</v>
      </c>
      <c r="B311" s="7" t="str">
        <f t="shared" si="8"/>
        <v/>
      </c>
      <c r="C311" s="47" t="str">
        <f>IF(A311&gt;$B$4,"",(Input!$C$11))</f>
        <v/>
      </c>
      <c r="D311" s="48" t="str">
        <f>IF(A311&gt;=$B$4,"",(-PPMT(Input!$C$9/12,$B$4-B312,$B$4,$F$4)))</f>
        <v/>
      </c>
      <c r="E311" s="48" t="str">
        <f>IF(A311&gt;=$B$4,"",(-IPMT(Input!$C$9/12,$B$4-B312,$B$4,$F$4)))</f>
        <v/>
      </c>
      <c r="F311" s="47" t="str">
        <f t="shared" si="9"/>
        <v/>
      </c>
    </row>
    <row r="312" spans="1:6" x14ac:dyDescent="0.25">
      <c r="A312" s="7">
        <v>308</v>
      </c>
      <c r="B312" s="7" t="str">
        <f t="shared" si="8"/>
        <v/>
      </c>
      <c r="C312" s="47" t="str">
        <f>IF(A312&gt;$B$4,"",(Input!$C$11))</f>
        <v/>
      </c>
      <c r="D312" s="48" t="str">
        <f>IF(A312&gt;=$B$4,"",(-PPMT(Input!$C$9/12,$B$4-B313,$B$4,$F$4)))</f>
        <v/>
      </c>
      <c r="E312" s="48" t="str">
        <f>IF(A312&gt;=$B$4,"",(-IPMT(Input!$C$9/12,$B$4-B313,$B$4,$F$4)))</f>
        <v/>
      </c>
      <c r="F312" s="47" t="str">
        <f t="shared" si="9"/>
        <v/>
      </c>
    </row>
    <row r="313" spans="1:6" x14ac:dyDescent="0.25">
      <c r="A313" s="7">
        <v>309</v>
      </c>
      <c r="B313" s="7" t="str">
        <f t="shared" si="8"/>
        <v/>
      </c>
      <c r="C313" s="47" t="str">
        <f>IF(A313&gt;$B$4,"",(Input!$C$11))</f>
        <v/>
      </c>
      <c r="D313" s="48" t="str">
        <f>IF(A313&gt;=$B$4,"",(-PPMT(Input!$C$9/12,$B$4-B314,$B$4,$F$4)))</f>
        <v/>
      </c>
      <c r="E313" s="48" t="str">
        <f>IF(A313&gt;=$B$4,"",(-IPMT(Input!$C$9/12,$B$4-B314,$B$4,$F$4)))</f>
        <v/>
      </c>
      <c r="F313" s="47" t="str">
        <f t="shared" si="9"/>
        <v/>
      </c>
    </row>
    <row r="314" spans="1:6" x14ac:dyDescent="0.25">
      <c r="A314" s="7">
        <v>310</v>
      </c>
      <c r="B314" s="7" t="str">
        <f t="shared" si="8"/>
        <v/>
      </c>
      <c r="C314" s="47" t="str">
        <f>IF(A314&gt;$B$4,"",(Input!$C$11))</f>
        <v/>
      </c>
      <c r="D314" s="48" t="str">
        <f>IF(A314&gt;=$B$4,"",(-PPMT(Input!$C$9/12,$B$4-B315,$B$4,$F$4)))</f>
        <v/>
      </c>
      <c r="E314" s="48" t="str">
        <f>IF(A314&gt;=$B$4,"",(-IPMT(Input!$C$9/12,$B$4-B315,$B$4,$F$4)))</f>
        <v/>
      </c>
      <c r="F314" s="47" t="str">
        <f t="shared" si="9"/>
        <v/>
      </c>
    </row>
    <row r="315" spans="1:6" x14ac:dyDescent="0.25">
      <c r="A315" s="7">
        <v>311</v>
      </c>
      <c r="B315" s="7" t="str">
        <f t="shared" si="8"/>
        <v/>
      </c>
      <c r="C315" s="47" t="str">
        <f>IF(A315&gt;$B$4,"",(Input!$C$11))</f>
        <v/>
      </c>
      <c r="D315" s="48" t="str">
        <f>IF(A315&gt;=$B$4,"",(-PPMT(Input!$C$9/12,$B$4-B316,$B$4,$F$4)))</f>
        <v/>
      </c>
      <c r="E315" s="48" t="str">
        <f>IF(A315&gt;=$B$4,"",(-IPMT(Input!$C$9/12,$B$4-B316,$B$4,$F$4)))</f>
        <v/>
      </c>
      <c r="F315" s="47" t="str">
        <f t="shared" si="9"/>
        <v/>
      </c>
    </row>
    <row r="316" spans="1:6" x14ac:dyDescent="0.25">
      <c r="A316" s="60">
        <v>312</v>
      </c>
      <c r="B316" s="60" t="str">
        <f t="shared" si="8"/>
        <v/>
      </c>
      <c r="C316" s="58" t="str">
        <f>IF(A316&gt;$B$4,"",(Input!$C$11))</f>
        <v/>
      </c>
      <c r="D316" s="59" t="str">
        <f>IF(A316&gt;=$B$4,"",(-PPMT(Input!$C$9/12,$B$4-B317,$B$4,$F$4)))</f>
        <v/>
      </c>
      <c r="E316" s="59" t="str">
        <f>IF(A316&gt;=$B$4,"",(-IPMT(Input!$C$9/12,$B$4-B317,$B$4,$F$4)))</f>
        <v/>
      </c>
      <c r="F316" s="58" t="str">
        <f t="shared" si="9"/>
        <v/>
      </c>
    </row>
    <row r="317" spans="1:6" x14ac:dyDescent="0.25">
      <c r="A317" s="7">
        <v>313</v>
      </c>
      <c r="B317" s="7" t="str">
        <f t="shared" si="8"/>
        <v/>
      </c>
      <c r="C317" s="47" t="str">
        <f>IF(A317&gt;$B$4,"",(Input!$C$11))</f>
        <v/>
      </c>
      <c r="D317" s="48" t="str">
        <f>IF(A317&gt;=$B$4,"",(-PPMT(Input!$C$9/12,$B$4-B318,$B$4,$F$4)))</f>
        <v/>
      </c>
      <c r="E317" s="48" t="str">
        <f>IF(A317&gt;=$B$4,"",(-IPMT(Input!$C$9/12,$B$4-B318,$B$4,$F$4)))</f>
        <v/>
      </c>
      <c r="F317" s="47" t="str">
        <f t="shared" si="9"/>
        <v/>
      </c>
    </row>
    <row r="318" spans="1:6" x14ac:dyDescent="0.25">
      <c r="A318" s="7">
        <v>314</v>
      </c>
      <c r="B318" s="7" t="str">
        <f t="shared" ref="B318:B364" si="10">IF(A318&gt;$B$4,"",(B317-1))</f>
        <v/>
      </c>
      <c r="C318" s="47" t="str">
        <f>IF(A318&gt;$B$4,"",(Input!$C$11))</f>
        <v/>
      </c>
      <c r="D318" s="48" t="str">
        <f>IF(A318&gt;=$B$4,"",(-PPMT(Input!$C$9/12,$B$4-B319,$B$4,$F$4)))</f>
        <v/>
      </c>
      <c r="E318" s="48" t="str">
        <f>IF(A318&gt;=$B$4,"",(-IPMT(Input!$C$9/12,$B$4-B319,$B$4,$F$4)))</f>
        <v/>
      </c>
      <c r="F318" s="47" t="str">
        <f t="shared" si="9"/>
        <v/>
      </c>
    </row>
    <row r="319" spans="1:6" x14ac:dyDescent="0.25">
      <c r="A319" s="7">
        <v>315</v>
      </c>
      <c r="B319" s="7" t="str">
        <f t="shared" si="10"/>
        <v/>
      </c>
      <c r="C319" s="47" t="str">
        <f>IF(A319&gt;$B$4,"",(Input!$C$11))</f>
        <v/>
      </c>
      <c r="D319" s="48" t="str">
        <f>IF(A319&gt;=$B$4,"",(-PPMT(Input!$C$9/12,$B$4-B320,$B$4,$F$4)))</f>
        <v/>
      </c>
      <c r="E319" s="48" t="str">
        <f>IF(A319&gt;=$B$4,"",(-IPMT(Input!$C$9/12,$B$4-B320,$B$4,$F$4)))</f>
        <v/>
      </c>
      <c r="F319" s="47" t="str">
        <f t="shared" si="9"/>
        <v/>
      </c>
    </row>
    <row r="320" spans="1:6" x14ac:dyDescent="0.25">
      <c r="A320" s="7">
        <v>316</v>
      </c>
      <c r="B320" s="7" t="str">
        <f t="shared" si="10"/>
        <v/>
      </c>
      <c r="C320" s="47" t="str">
        <f>IF(A320&gt;$B$4,"",(Input!$C$11))</f>
        <v/>
      </c>
      <c r="D320" s="48" t="str">
        <f>IF(A320&gt;=$B$4,"",(-PPMT(Input!$C$9/12,$B$4-B321,$B$4,$F$4)))</f>
        <v/>
      </c>
      <c r="E320" s="48" t="str">
        <f>IF(A320&gt;=$B$4,"",(-IPMT(Input!$C$9/12,$B$4-B321,$B$4,$F$4)))</f>
        <v/>
      </c>
      <c r="F320" s="47" t="str">
        <f t="shared" si="9"/>
        <v/>
      </c>
    </row>
    <row r="321" spans="1:6" x14ac:dyDescent="0.25">
      <c r="A321" s="7">
        <v>317</v>
      </c>
      <c r="B321" s="7" t="str">
        <f t="shared" si="10"/>
        <v/>
      </c>
      <c r="C321" s="47" t="str">
        <f>IF(A321&gt;$B$4,"",(Input!$C$11))</f>
        <v/>
      </c>
      <c r="D321" s="48" t="str">
        <f>IF(A321&gt;=$B$4,"",(-PPMT(Input!$C$9/12,$B$4-B322,$B$4,$F$4)))</f>
        <v/>
      </c>
      <c r="E321" s="48" t="str">
        <f>IF(A321&gt;=$B$4,"",(-IPMT(Input!$C$9/12,$B$4-B322,$B$4,$F$4)))</f>
        <v/>
      </c>
      <c r="F321" s="47" t="str">
        <f t="shared" si="9"/>
        <v/>
      </c>
    </row>
    <row r="322" spans="1:6" x14ac:dyDescent="0.25">
      <c r="A322" s="7">
        <v>318</v>
      </c>
      <c r="B322" s="7" t="str">
        <f t="shared" si="10"/>
        <v/>
      </c>
      <c r="C322" s="47" t="str">
        <f>IF(A322&gt;$B$4,"",(Input!$C$11))</f>
        <v/>
      </c>
      <c r="D322" s="48" t="str">
        <f>IF(A322&gt;=$B$4,"",(-PPMT(Input!$C$9/12,$B$4-B323,$B$4,$F$4)))</f>
        <v/>
      </c>
      <c r="E322" s="48" t="str">
        <f>IF(A322&gt;=$B$4,"",(-IPMT(Input!$C$9/12,$B$4-B323,$B$4,$F$4)))</f>
        <v/>
      </c>
      <c r="F322" s="47" t="str">
        <f t="shared" si="9"/>
        <v/>
      </c>
    </row>
    <row r="323" spans="1:6" x14ac:dyDescent="0.25">
      <c r="A323" s="7">
        <v>319</v>
      </c>
      <c r="B323" s="7" t="str">
        <f t="shared" si="10"/>
        <v/>
      </c>
      <c r="C323" s="47" t="str">
        <f>IF(A323&gt;$B$4,"",(Input!$C$11))</f>
        <v/>
      </c>
      <c r="D323" s="48" t="str">
        <f>IF(A323&gt;=$B$4,"",(-PPMT(Input!$C$9/12,$B$4-B324,$B$4,$F$4)))</f>
        <v/>
      </c>
      <c r="E323" s="48" t="str">
        <f>IF(A323&gt;=$B$4,"",(-IPMT(Input!$C$9/12,$B$4-B324,$B$4,$F$4)))</f>
        <v/>
      </c>
      <c r="F323" s="47" t="str">
        <f t="shared" si="9"/>
        <v/>
      </c>
    </row>
    <row r="324" spans="1:6" x14ac:dyDescent="0.25">
      <c r="A324" s="7">
        <v>320</v>
      </c>
      <c r="B324" s="7" t="str">
        <f t="shared" si="10"/>
        <v/>
      </c>
      <c r="C324" s="47" t="str">
        <f>IF(A324&gt;$B$4,"",(Input!$C$11))</f>
        <v/>
      </c>
      <c r="D324" s="48" t="str">
        <f>IF(A324&gt;=$B$4,"",(-PPMT(Input!$C$9/12,$B$4-B325,$B$4,$F$4)))</f>
        <v/>
      </c>
      <c r="E324" s="48" t="str">
        <f>IF(A324&gt;=$B$4,"",(-IPMT(Input!$C$9/12,$B$4-B325,$B$4,$F$4)))</f>
        <v/>
      </c>
      <c r="F324" s="47" t="str">
        <f t="shared" si="9"/>
        <v/>
      </c>
    </row>
    <row r="325" spans="1:6" x14ac:dyDescent="0.25">
      <c r="A325" s="7">
        <v>321</v>
      </c>
      <c r="B325" s="7" t="str">
        <f t="shared" si="10"/>
        <v/>
      </c>
      <c r="C325" s="47" t="str">
        <f>IF(A325&gt;$B$4,"",(Input!$C$11))</f>
        <v/>
      </c>
      <c r="D325" s="48" t="str">
        <f>IF(A325&gt;=$B$4,"",(-PPMT(Input!$C$9/12,$B$4-B326,$B$4,$F$4)))</f>
        <v/>
      </c>
      <c r="E325" s="48" t="str">
        <f>IF(A325&gt;=$B$4,"",(-IPMT(Input!$C$9/12,$B$4-B326,$B$4,$F$4)))</f>
        <v/>
      </c>
      <c r="F325" s="47" t="str">
        <f t="shared" ref="F325:F363" si="11">IF(A325&gt;$B$4,"",F324-D324)</f>
        <v/>
      </c>
    </row>
    <row r="326" spans="1:6" x14ac:dyDescent="0.25">
      <c r="A326" s="7">
        <v>322</v>
      </c>
      <c r="B326" s="7" t="str">
        <f t="shared" si="10"/>
        <v/>
      </c>
      <c r="C326" s="47" t="str">
        <f>IF(A326&gt;$B$4,"",(Input!$C$11))</f>
        <v/>
      </c>
      <c r="D326" s="48" t="str">
        <f>IF(A326&gt;=$B$4,"",(-PPMT(Input!$C$9/12,$B$4-B327,$B$4,$F$4)))</f>
        <v/>
      </c>
      <c r="E326" s="48" t="str">
        <f>IF(A326&gt;=$B$4,"",(-IPMT(Input!$C$9/12,$B$4-B327,$B$4,$F$4)))</f>
        <v/>
      </c>
      <c r="F326" s="47" t="str">
        <f t="shared" si="11"/>
        <v/>
      </c>
    </row>
    <row r="327" spans="1:6" x14ac:dyDescent="0.25">
      <c r="A327" s="7">
        <v>323</v>
      </c>
      <c r="B327" s="7" t="str">
        <f t="shared" si="10"/>
        <v/>
      </c>
      <c r="C327" s="47" t="str">
        <f>IF(A327&gt;$B$4,"",(Input!$C$11))</f>
        <v/>
      </c>
      <c r="D327" s="48" t="str">
        <f>IF(A327&gt;=$B$4,"",(-PPMT(Input!$C$9/12,$B$4-B328,$B$4,$F$4)))</f>
        <v/>
      </c>
      <c r="E327" s="48" t="str">
        <f>IF(A327&gt;=$B$4,"",(-IPMT(Input!$C$9/12,$B$4-B328,$B$4,$F$4)))</f>
        <v/>
      </c>
      <c r="F327" s="47" t="str">
        <f t="shared" si="11"/>
        <v/>
      </c>
    </row>
    <row r="328" spans="1:6" x14ac:dyDescent="0.25">
      <c r="A328" s="60">
        <v>324</v>
      </c>
      <c r="B328" s="60" t="str">
        <f t="shared" si="10"/>
        <v/>
      </c>
      <c r="C328" s="58" t="str">
        <f>IF(A328&gt;$B$4,"",(Input!$C$11))</f>
        <v/>
      </c>
      <c r="D328" s="59" t="str">
        <f>IF(A328&gt;=$B$4,"",(-PPMT(Input!$C$9/12,$B$4-B329,$B$4,$F$4)))</f>
        <v/>
      </c>
      <c r="E328" s="59" t="str">
        <f>IF(A328&gt;=$B$4,"",(-IPMT(Input!$C$9/12,$B$4-B329,$B$4,$F$4)))</f>
        <v/>
      </c>
      <c r="F328" s="58" t="str">
        <f t="shared" si="11"/>
        <v/>
      </c>
    </row>
    <row r="329" spans="1:6" x14ac:dyDescent="0.25">
      <c r="A329" s="7">
        <v>325</v>
      </c>
      <c r="B329" s="7" t="str">
        <f t="shared" si="10"/>
        <v/>
      </c>
      <c r="C329" s="47" t="str">
        <f>IF(A329&gt;$B$4,"",(Input!$C$11))</f>
        <v/>
      </c>
      <c r="D329" s="48" t="str">
        <f>IF(A329&gt;=$B$4,"",(-PPMT(Input!$C$9/12,$B$4-B330,$B$4,$F$4)))</f>
        <v/>
      </c>
      <c r="E329" s="48" t="str">
        <f>IF(A329&gt;=$B$4,"",(-IPMT(Input!$C$9/12,$B$4-B330,$B$4,$F$4)))</f>
        <v/>
      </c>
      <c r="F329" s="47" t="str">
        <f t="shared" si="11"/>
        <v/>
      </c>
    </row>
    <row r="330" spans="1:6" x14ac:dyDescent="0.25">
      <c r="A330" s="7">
        <v>326</v>
      </c>
      <c r="B330" s="7" t="str">
        <f t="shared" si="10"/>
        <v/>
      </c>
      <c r="C330" s="47" t="str">
        <f>IF(A330&gt;$B$4,"",(Input!$C$11))</f>
        <v/>
      </c>
      <c r="D330" s="48" t="str">
        <f>IF(A330&gt;=$B$4,"",(-PPMT(Input!$C$9/12,$B$4-B331,$B$4,$F$4)))</f>
        <v/>
      </c>
      <c r="E330" s="48" t="str">
        <f>IF(A330&gt;=$B$4,"",(-IPMT(Input!$C$9/12,$B$4-B331,$B$4,$F$4)))</f>
        <v/>
      </c>
      <c r="F330" s="47" t="str">
        <f t="shared" si="11"/>
        <v/>
      </c>
    </row>
    <row r="331" spans="1:6" x14ac:dyDescent="0.25">
      <c r="A331" s="7">
        <v>327</v>
      </c>
      <c r="B331" s="7" t="str">
        <f t="shared" si="10"/>
        <v/>
      </c>
      <c r="C331" s="47" t="str">
        <f>IF(A331&gt;$B$4,"",(Input!$C$11))</f>
        <v/>
      </c>
      <c r="D331" s="48" t="str">
        <f>IF(A331&gt;=$B$4,"",(-PPMT(Input!$C$9/12,$B$4-B332,$B$4,$F$4)))</f>
        <v/>
      </c>
      <c r="E331" s="48" t="str">
        <f>IF(A331&gt;=$B$4,"",(-IPMT(Input!$C$9/12,$B$4-B332,$B$4,$F$4)))</f>
        <v/>
      </c>
      <c r="F331" s="47" t="str">
        <f t="shared" si="11"/>
        <v/>
      </c>
    </row>
    <row r="332" spans="1:6" x14ac:dyDescent="0.25">
      <c r="A332" s="7">
        <v>328</v>
      </c>
      <c r="B332" s="7" t="str">
        <f t="shared" si="10"/>
        <v/>
      </c>
      <c r="C332" s="47" t="str">
        <f>IF(A332&gt;$B$4,"",(Input!$C$11))</f>
        <v/>
      </c>
      <c r="D332" s="48" t="str">
        <f>IF(A332&gt;=$B$4,"",(-PPMT(Input!$C$9/12,$B$4-B333,$B$4,$F$4)))</f>
        <v/>
      </c>
      <c r="E332" s="48" t="str">
        <f>IF(A332&gt;=$B$4,"",(-IPMT(Input!$C$9/12,$B$4-B333,$B$4,$F$4)))</f>
        <v/>
      </c>
      <c r="F332" s="47" t="str">
        <f t="shared" si="11"/>
        <v/>
      </c>
    </row>
    <row r="333" spans="1:6" x14ac:dyDescent="0.25">
      <c r="A333" s="7">
        <v>329</v>
      </c>
      <c r="B333" s="7" t="str">
        <f t="shared" si="10"/>
        <v/>
      </c>
      <c r="C333" s="47" t="str">
        <f>IF(A333&gt;$B$4,"",(Input!$C$11))</f>
        <v/>
      </c>
      <c r="D333" s="48" t="str">
        <f>IF(A333&gt;=$B$4,"",(-PPMT(Input!$C$9/12,$B$4-B334,$B$4,$F$4)))</f>
        <v/>
      </c>
      <c r="E333" s="48" t="str">
        <f>IF(A333&gt;=$B$4,"",(-IPMT(Input!$C$9/12,$B$4-B334,$B$4,$F$4)))</f>
        <v/>
      </c>
      <c r="F333" s="47" t="str">
        <f t="shared" si="11"/>
        <v/>
      </c>
    </row>
    <row r="334" spans="1:6" x14ac:dyDescent="0.25">
      <c r="A334" s="7">
        <v>330</v>
      </c>
      <c r="B334" s="7" t="str">
        <f t="shared" si="10"/>
        <v/>
      </c>
      <c r="C334" s="47" t="str">
        <f>IF(A334&gt;$B$4,"",(Input!$C$11))</f>
        <v/>
      </c>
      <c r="D334" s="48" t="str">
        <f>IF(A334&gt;=$B$4,"",(-PPMT(Input!$C$9/12,$B$4-B335,$B$4,$F$4)))</f>
        <v/>
      </c>
      <c r="E334" s="48" t="str">
        <f>IF(A334&gt;=$B$4,"",(-IPMT(Input!$C$9/12,$B$4-B335,$B$4,$F$4)))</f>
        <v/>
      </c>
      <c r="F334" s="47" t="str">
        <f t="shared" si="11"/>
        <v/>
      </c>
    </row>
    <row r="335" spans="1:6" x14ac:dyDescent="0.25">
      <c r="A335" s="7">
        <v>331</v>
      </c>
      <c r="B335" s="7" t="str">
        <f t="shared" si="10"/>
        <v/>
      </c>
      <c r="C335" s="47" t="str">
        <f>IF(A335&gt;$B$4,"",(Input!$C$11))</f>
        <v/>
      </c>
      <c r="D335" s="48" t="str">
        <f>IF(A335&gt;=$B$4,"",(-PPMT(Input!$C$9/12,$B$4-B336,$B$4,$F$4)))</f>
        <v/>
      </c>
      <c r="E335" s="48" t="str">
        <f>IF(A335&gt;=$B$4,"",(-IPMT(Input!$C$9/12,$B$4-B336,$B$4,$F$4)))</f>
        <v/>
      </c>
      <c r="F335" s="47" t="str">
        <f t="shared" si="11"/>
        <v/>
      </c>
    </row>
    <row r="336" spans="1:6" x14ac:dyDescent="0.25">
      <c r="A336" s="7">
        <v>332</v>
      </c>
      <c r="B336" s="7" t="str">
        <f t="shared" si="10"/>
        <v/>
      </c>
      <c r="C336" s="47" t="str">
        <f>IF(A336&gt;$B$4,"",(Input!$C$11))</f>
        <v/>
      </c>
      <c r="D336" s="48" t="str">
        <f>IF(A336&gt;=$B$4,"",(-PPMT(Input!$C$9/12,$B$4-B337,$B$4,$F$4)))</f>
        <v/>
      </c>
      <c r="E336" s="48" t="str">
        <f>IF(A336&gt;=$B$4,"",(-IPMT(Input!$C$9/12,$B$4-B337,$B$4,$F$4)))</f>
        <v/>
      </c>
      <c r="F336" s="47" t="str">
        <f t="shared" si="11"/>
        <v/>
      </c>
    </row>
    <row r="337" spans="1:6" x14ac:dyDescent="0.25">
      <c r="A337" s="7">
        <v>333</v>
      </c>
      <c r="B337" s="7" t="str">
        <f t="shared" si="10"/>
        <v/>
      </c>
      <c r="C337" s="47" t="str">
        <f>IF(A337&gt;$B$4,"",(Input!$C$11))</f>
        <v/>
      </c>
      <c r="D337" s="48" t="str">
        <f>IF(A337&gt;=$B$4,"",(-PPMT(Input!$C$9/12,$B$4-B338,$B$4,$F$4)))</f>
        <v/>
      </c>
      <c r="E337" s="48" t="str">
        <f>IF(A337&gt;=$B$4,"",(-IPMT(Input!$C$9/12,$B$4-B338,$B$4,$F$4)))</f>
        <v/>
      </c>
      <c r="F337" s="47" t="str">
        <f t="shared" si="11"/>
        <v/>
      </c>
    </row>
    <row r="338" spans="1:6" x14ac:dyDescent="0.25">
      <c r="A338" s="7">
        <v>334</v>
      </c>
      <c r="B338" s="7" t="str">
        <f t="shared" si="10"/>
        <v/>
      </c>
      <c r="C338" s="47" t="str">
        <f>IF(A338&gt;$B$4,"",(Input!$C$11))</f>
        <v/>
      </c>
      <c r="D338" s="48" t="str">
        <f>IF(A338&gt;=$B$4,"",(-PPMT(Input!$C$9/12,$B$4-B339,$B$4,$F$4)))</f>
        <v/>
      </c>
      <c r="E338" s="48" t="str">
        <f>IF(A338&gt;=$B$4,"",(-IPMT(Input!$C$9/12,$B$4-B339,$B$4,$F$4)))</f>
        <v/>
      </c>
      <c r="F338" s="47" t="str">
        <f t="shared" si="11"/>
        <v/>
      </c>
    </row>
    <row r="339" spans="1:6" x14ac:dyDescent="0.25">
      <c r="A339" s="7">
        <v>335</v>
      </c>
      <c r="B339" s="7" t="str">
        <f t="shared" si="10"/>
        <v/>
      </c>
      <c r="C339" s="47" t="str">
        <f>IF(A339&gt;$B$4,"",(Input!$C$11))</f>
        <v/>
      </c>
      <c r="D339" s="48" t="str">
        <f>IF(A339&gt;=$B$4,"",(-PPMT(Input!$C$9/12,$B$4-B340,$B$4,$F$4)))</f>
        <v/>
      </c>
      <c r="E339" s="48" t="str">
        <f>IF(A339&gt;=$B$4,"",(-IPMT(Input!$C$9/12,$B$4-B340,$B$4,$F$4)))</f>
        <v/>
      </c>
      <c r="F339" s="47" t="str">
        <f t="shared" si="11"/>
        <v/>
      </c>
    </row>
    <row r="340" spans="1:6" x14ac:dyDescent="0.25">
      <c r="A340" s="60">
        <v>336</v>
      </c>
      <c r="B340" s="60" t="str">
        <f t="shared" si="10"/>
        <v/>
      </c>
      <c r="C340" s="58" t="str">
        <f>IF(A340&gt;$B$4,"",(Input!$C$11))</f>
        <v/>
      </c>
      <c r="D340" s="59" t="str">
        <f>IF(A340&gt;=$B$4,"",(-PPMT(Input!$C$9/12,$B$4-B341,$B$4,$F$4)))</f>
        <v/>
      </c>
      <c r="E340" s="59" t="str">
        <f>IF(A340&gt;=$B$4,"",(-IPMT(Input!$C$9/12,$B$4-B341,$B$4,$F$4)))</f>
        <v/>
      </c>
      <c r="F340" s="58" t="str">
        <f t="shared" si="11"/>
        <v/>
      </c>
    </row>
    <row r="341" spans="1:6" x14ac:dyDescent="0.25">
      <c r="A341" s="7">
        <v>337</v>
      </c>
      <c r="B341" s="7" t="str">
        <f t="shared" si="10"/>
        <v/>
      </c>
      <c r="C341" s="47" t="str">
        <f>IF(A341&gt;$B$4,"",(Input!$C$11))</f>
        <v/>
      </c>
      <c r="D341" s="48" t="str">
        <f>IF(A341&gt;=$B$4,"",(-PPMT(Input!$C$9/12,$B$4-B342,$B$4,$F$4)))</f>
        <v/>
      </c>
      <c r="E341" s="48" t="str">
        <f>IF(A341&gt;=$B$4,"",(-IPMT(Input!$C$9/12,$B$4-B342,$B$4,$F$4)))</f>
        <v/>
      </c>
      <c r="F341" s="47" t="str">
        <f t="shared" si="11"/>
        <v/>
      </c>
    </row>
    <row r="342" spans="1:6" x14ac:dyDescent="0.25">
      <c r="A342" s="7">
        <v>338</v>
      </c>
      <c r="B342" s="7" t="str">
        <f t="shared" si="10"/>
        <v/>
      </c>
      <c r="C342" s="47" t="str">
        <f>IF(A342&gt;$B$4,"",(Input!$C$11))</f>
        <v/>
      </c>
      <c r="D342" s="48" t="str">
        <f>IF(A342&gt;=$B$4,"",(-PPMT(Input!$C$9/12,$B$4-B343,$B$4,$F$4)))</f>
        <v/>
      </c>
      <c r="E342" s="48" t="str">
        <f>IF(A342&gt;=$B$4,"",(-IPMT(Input!$C$9/12,$B$4-B343,$B$4,$F$4)))</f>
        <v/>
      </c>
      <c r="F342" s="47" t="str">
        <f t="shared" si="11"/>
        <v/>
      </c>
    </row>
    <row r="343" spans="1:6" x14ac:dyDescent="0.25">
      <c r="A343" s="7">
        <v>339</v>
      </c>
      <c r="B343" s="7" t="str">
        <f t="shared" si="10"/>
        <v/>
      </c>
      <c r="C343" s="47" t="str">
        <f>IF(A343&gt;$B$4,"",(Input!$C$11))</f>
        <v/>
      </c>
      <c r="D343" s="48" t="str">
        <f>IF(A343&gt;=$B$4,"",(-PPMT(Input!$C$9/12,$B$4-B344,$B$4,$F$4)))</f>
        <v/>
      </c>
      <c r="E343" s="48" t="str">
        <f>IF(A343&gt;=$B$4,"",(-IPMT(Input!$C$9/12,$B$4-B344,$B$4,$F$4)))</f>
        <v/>
      </c>
      <c r="F343" s="47" t="str">
        <f t="shared" si="11"/>
        <v/>
      </c>
    </row>
    <row r="344" spans="1:6" x14ac:dyDescent="0.25">
      <c r="A344" s="7">
        <v>340</v>
      </c>
      <c r="B344" s="7" t="str">
        <f t="shared" si="10"/>
        <v/>
      </c>
      <c r="C344" s="47" t="str">
        <f>IF(A344&gt;$B$4,"",(Input!$C$11))</f>
        <v/>
      </c>
      <c r="D344" s="48" t="str">
        <f>IF(A344&gt;=$B$4,"",(-PPMT(Input!$C$9/12,$B$4-B345,$B$4,$F$4)))</f>
        <v/>
      </c>
      <c r="E344" s="48" t="str">
        <f>IF(A344&gt;=$B$4,"",(-IPMT(Input!$C$9/12,$B$4-B345,$B$4,$F$4)))</f>
        <v/>
      </c>
      <c r="F344" s="47" t="str">
        <f t="shared" si="11"/>
        <v/>
      </c>
    </row>
    <row r="345" spans="1:6" x14ac:dyDescent="0.25">
      <c r="A345" s="7">
        <v>341</v>
      </c>
      <c r="B345" s="7" t="str">
        <f t="shared" si="10"/>
        <v/>
      </c>
      <c r="C345" s="47" t="str">
        <f>IF(A345&gt;$B$4,"",(Input!$C$11))</f>
        <v/>
      </c>
      <c r="D345" s="48" t="str">
        <f>IF(A345&gt;=$B$4,"",(-PPMT(Input!$C$9/12,$B$4-B346,$B$4,$F$4)))</f>
        <v/>
      </c>
      <c r="E345" s="48" t="str">
        <f>IF(A345&gt;=$B$4,"",(-IPMT(Input!$C$9/12,$B$4-B346,$B$4,$F$4)))</f>
        <v/>
      </c>
      <c r="F345" s="47" t="str">
        <f t="shared" si="11"/>
        <v/>
      </c>
    </row>
    <row r="346" spans="1:6" x14ac:dyDescent="0.25">
      <c r="A346" s="7">
        <v>342</v>
      </c>
      <c r="B346" s="7" t="str">
        <f t="shared" si="10"/>
        <v/>
      </c>
      <c r="C346" s="47" t="str">
        <f>IF(A346&gt;$B$4,"",(Input!$C$11))</f>
        <v/>
      </c>
      <c r="D346" s="48" t="str">
        <f>IF(A346&gt;=$B$4,"",(-PPMT(Input!$C$9/12,$B$4-B347,$B$4,$F$4)))</f>
        <v/>
      </c>
      <c r="E346" s="48" t="str">
        <f>IF(A346&gt;=$B$4,"",(-IPMT(Input!$C$9/12,$B$4-B347,$B$4,$F$4)))</f>
        <v/>
      </c>
      <c r="F346" s="47" t="str">
        <f t="shared" si="11"/>
        <v/>
      </c>
    </row>
    <row r="347" spans="1:6" x14ac:dyDescent="0.25">
      <c r="A347" s="7">
        <v>343</v>
      </c>
      <c r="B347" s="7" t="str">
        <f t="shared" si="10"/>
        <v/>
      </c>
      <c r="C347" s="47" t="str">
        <f>IF(A347&gt;$B$4,"",(Input!$C$11))</f>
        <v/>
      </c>
      <c r="D347" s="48" t="str">
        <f>IF(A347&gt;=$B$4,"",(-PPMT(Input!$C$9/12,$B$4-B348,$B$4,$F$4)))</f>
        <v/>
      </c>
      <c r="E347" s="48" t="str">
        <f>IF(A347&gt;=$B$4,"",(-IPMT(Input!$C$9/12,$B$4-B348,$B$4,$F$4)))</f>
        <v/>
      </c>
      <c r="F347" s="47" t="str">
        <f t="shared" si="11"/>
        <v/>
      </c>
    </row>
    <row r="348" spans="1:6" x14ac:dyDescent="0.25">
      <c r="A348" s="7">
        <v>344</v>
      </c>
      <c r="B348" s="7" t="str">
        <f t="shared" si="10"/>
        <v/>
      </c>
      <c r="C348" s="47" t="str">
        <f>IF(A348&gt;$B$4,"",(Input!$C$11))</f>
        <v/>
      </c>
      <c r="D348" s="48" t="str">
        <f>IF(A348&gt;=$B$4,"",(-PPMT(Input!$C$9/12,$B$4-B349,$B$4,$F$4)))</f>
        <v/>
      </c>
      <c r="E348" s="48" t="str">
        <f>IF(A348&gt;=$B$4,"",(-IPMT(Input!$C$9/12,$B$4-B349,$B$4,$F$4)))</f>
        <v/>
      </c>
      <c r="F348" s="47" t="str">
        <f t="shared" si="11"/>
        <v/>
      </c>
    </row>
    <row r="349" spans="1:6" x14ac:dyDescent="0.25">
      <c r="A349" s="7">
        <v>345</v>
      </c>
      <c r="B349" s="7" t="str">
        <f t="shared" si="10"/>
        <v/>
      </c>
      <c r="C349" s="47" t="str">
        <f>IF(A349&gt;$B$4,"",(Input!$C$11))</f>
        <v/>
      </c>
      <c r="D349" s="48" t="str">
        <f>IF(A349&gt;=$B$4,"",(-PPMT(Input!$C$9/12,$B$4-B350,$B$4,$F$4)))</f>
        <v/>
      </c>
      <c r="E349" s="48" t="str">
        <f>IF(A349&gt;=$B$4,"",(-IPMT(Input!$C$9/12,$B$4-B350,$B$4,$F$4)))</f>
        <v/>
      </c>
      <c r="F349" s="47" t="str">
        <f t="shared" si="11"/>
        <v/>
      </c>
    </row>
    <row r="350" spans="1:6" x14ac:dyDescent="0.25">
      <c r="A350" s="7">
        <v>346</v>
      </c>
      <c r="B350" s="7" t="str">
        <f t="shared" si="10"/>
        <v/>
      </c>
      <c r="C350" s="47" t="str">
        <f>IF(A350&gt;$B$4,"",(Input!$C$11))</f>
        <v/>
      </c>
      <c r="D350" s="48" t="str">
        <f>IF(A350&gt;=$B$4,"",(-PPMT(Input!$C$9/12,$B$4-B351,$B$4,$F$4)))</f>
        <v/>
      </c>
      <c r="E350" s="48" t="str">
        <f>IF(A350&gt;=$B$4,"",(-IPMT(Input!$C$9/12,$B$4-B351,$B$4,$F$4)))</f>
        <v/>
      </c>
      <c r="F350" s="47" t="str">
        <f t="shared" si="11"/>
        <v/>
      </c>
    </row>
    <row r="351" spans="1:6" x14ac:dyDescent="0.25">
      <c r="A351" s="7">
        <v>347</v>
      </c>
      <c r="B351" s="7" t="str">
        <f t="shared" si="10"/>
        <v/>
      </c>
      <c r="C351" s="47" t="str">
        <f>IF(A351&gt;$B$4,"",(Input!$C$11))</f>
        <v/>
      </c>
      <c r="D351" s="48" t="str">
        <f>IF(A351&gt;=$B$4,"",(-PPMT(Input!$C$9/12,$B$4-B352,$B$4,$F$4)))</f>
        <v/>
      </c>
      <c r="E351" s="48" t="str">
        <f>IF(A351&gt;=$B$4,"",(-IPMT(Input!$C$9/12,$B$4-B352,$B$4,$F$4)))</f>
        <v/>
      </c>
      <c r="F351" s="47" t="str">
        <f t="shared" si="11"/>
        <v/>
      </c>
    </row>
    <row r="352" spans="1:6" x14ac:dyDescent="0.25">
      <c r="A352" s="60">
        <v>348</v>
      </c>
      <c r="B352" s="60" t="str">
        <f t="shared" si="10"/>
        <v/>
      </c>
      <c r="C352" s="58" t="str">
        <f>IF(A352&gt;$B$4,"",(Input!$C$11))</f>
        <v/>
      </c>
      <c r="D352" s="59" t="str">
        <f>IF(A352&gt;=$B$4,"",(-PPMT(Input!$C$9/12,$B$4-B353,$B$4,$F$4)))</f>
        <v/>
      </c>
      <c r="E352" s="59" t="str">
        <f>IF(A352&gt;=$B$4,"",(-IPMT(Input!$C$9/12,$B$4-B353,$B$4,$F$4)))</f>
        <v/>
      </c>
      <c r="F352" s="58" t="str">
        <f t="shared" si="11"/>
        <v/>
      </c>
    </row>
    <row r="353" spans="1:8" x14ac:dyDescent="0.25">
      <c r="A353" s="7">
        <v>349</v>
      </c>
      <c r="B353" s="7" t="str">
        <f t="shared" si="10"/>
        <v/>
      </c>
      <c r="C353" s="47" t="str">
        <f>IF(A353&gt;$B$4,"",(Input!$C$11))</f>
        <v/>
      </c>
      <c r="D353" s="48" t="str">
        <f>IF(A353&gt;=$B$4,"",(-PPMT(Input!$C$9/12,$B$4-B354,$B$4,$F$4)))</f>
        <v/>
      </c>
      <c r="E353" s="48" t="str">
        <f>IF(A353&gt;=$B$4,"",(-IPMT(Input!$C$9/12,$B$4-B354,$B$4,$F$4)))</f>
        <v/>
      </c>
      <c r="F353" s="47" t="str">
        <f t="shared" si="11"/>
        <v/>
      </c>
    </row>
    <row r="354" spans="1:8" x14ac:dyDescent="0.25">
      <c r="A354" s="7">
        <v>350</v>
      </c>
      <c r="B354" s="7" t="str">
        <f t="shared" si="10"/>
        <v/>
      </c>
      <c r="C354" s="47" t="str">
        <f>IF(A354&gt;$B$4,"",(Input!$C$11))</f>
        <v/>
      </c>
      <c r="D354" s="48" t="str">
        <f>IF(A354&gt;=$B$4,"",(-PPMT(Input!$C$9/12,$B$4-B355,$B$4,$F$4)))</f>
        <v/>
      </c>
      <c r="E354" s="48" t="str">
        <f>IF(A354&gt;=$B$4,"",(-IPMT(Input!$C$9/12,$B$4-B355,$B$4,$F$4)))</f>
        <v/>
      </c>
      <c r="F354" s="47" t="str">
        <f t="shared" si="11"/>
        <v/>
      </c>
    </row>
    <row r="355" spans="1:8" x14ac:dyDescent="0.25">
      <c r="A355" s="7">
        <v>351</v>
      </c>
      <c r="B355" s="7" t="str">
        <f t="shared" si="10"/>
        <v/>
      </c>
      <c r="C355" s="47" t="str">
        <f>IF(A355&gt;$B$4,"",(Input!$C$11))</f>
        <v/>
      </c>
      <c r="D355" s="48" t="str">
        <f>IF(A355&gt;=$B$4,"",(-PPMT(Input!$C$9/12,$B$4-B356,$B$4,$F$4)))</f>
        <v/>
      </c>
      <c r="E355" s="48" t="str">
        <f>IF(A355&gt;=$B$4,"",(-IPMT(Input!$C$9/12,$B$4-B356,$B$4,$F$4)))</f>
        <v/>
      </c>
      <c r="F355" s="47" t="str">
        <f t="shared" si="11"/>
        <v/>
      </c>
    </row>
    <row r="356" spans="1:8" x14ac:dyDescent="0.25">
      <c r="A356" s="7">
        <v>352</v>
      </c>
      <c r="B356" s="7" t="str">
        <f t="shared" si="10"/>
        <v/>
      </c>
      <c r="C356" s="47" t="str">
        <f>IF(A356&gt;$B$4,"",(Input!$C$11))</f>
        <v/>
      </c>
      <c r="D356" s="48" t="str">
        <f>IF(A356&gt;=$B$4,"",(-PPMT(Input!$C$9/12,$B$4-B357,$B$4,$F$4)))</f>
        <v/>
      </c>
      <c r="E356" s="48" t="str">
        <f>IF(A356&gt;=$B$4,"",(-IPMT(Input!$C$9/12,$B$4-B357,$B$4,$F$4)))</f>
        <v/>
      </c>
      <c r="F356" s="47" t="str">
        <f t="shared" si="11"/>
        <v/>
      </c>
    </row>
    <row r="357" spans="1:8" x14ac:dyDescent="0.25">
      <c r="A357" s="7">
        <v>353</v>
      </c>
      <c r="B357" s="7" t="str">
        <f t="shared" si="10"/>
        <v/>
      </c>
      <c r="C357" s="47" t="str">
        <f>IF(A357&gt;$B$4,"",(Input!$C$11))</f>
        <v/>
      </c>
      <c r="D357" s="48" t="str">
        <f>IF(A357&gt;=$B$4,"",(-PPMT(Input!$C$9/12,$B$4-B358,$B$4,$F$4)))</f>
        <v/>
      </c>
      <c r="E357" s="48" t="str">
        <f>IF(A357&gt;=$B$4,"",(-IPMT(Input!$C$9/12,$B$4-B358,$B$4,$F$4)))</f>
        <v/>
      </c>
      <c r="F357" s="47" t="str">
        <f t="shared" si="11"/>
        <v/>
      </c>
    </row>
    <row r="358" spans="1:8" x14ac:dyDescent="0.25">
      <c r="A358" s="7">
        <v>354</v>
      </c>
      <c r="B358" s="7" t="str">
        <f t="shared" si="10"/>
        <v/>
      </c>
      <c r="C358" s="47" t="str">
        <f>IF(A358&gt;$B$4,"",(Input!$C$11))</f>
        <v/>
      </c>
      <c r="D358" s="48" t="str">
        <f>IF(A358&gt;=$B$4,"",(-PPMT(Input!$C$9/12,$B$4-B359,$B$4,$F$4)))</f>
        <v/>
      </c>
      <c r="E358" s="48" t="str">
        <f>IF(A358&gt;=$B$4,"",(-IPMT(Input!$C$9/12,$B$4-B359,$B$4,$F$4)))</f>
        <v/>
      </c>
      <c r="F358" s="47" t="str">
        <f t="shared" si="11"/>
        <v/>
      </c>
    </row>
    <row r="359" spans="1:8" x14ac:dyDescent="0.25">
      <c r="A359" s="7">
        <v>355</v>
      </c>
      <c r="B359" s="7" t="str">
        <f t="shared" si="10"/>
        <v/>
      </c>
      <c r="C359" s="47" t="str">
        <f>IF(A359&gt;$B$4,"",(Input!$C$11))</f>
        <v/>
      </c>
      <c r="D359" s="48" t="str">
        <f>IF(A359&gt;=$B$4,"",(-PPMT(Input!$C$9/12,$B$4-B360,$B$4,$F$4)))</f>
        <v/>
      </c>
      <c r="E359" s="48" t="str">
        <f>IF(A359&gt;=$B$4,"",(-IPMT(Input!$C$9/12,$B$4-B360,$B$4,$F$4)))</f>
        <v/>
      </c>
      <c r="F359" s="47" t="str">
        <f t="shared" si="11"/>
        <v/>
      </c>
    </row>
    <row r="360" spans="1:8" x14ac:dyDescent="0.25">
      <c r="A360" s="7">
        <v>356</v>
      </c>
      <c r="B360" s="7" t="str">
        <f t="shared" si="10"/>
        <v/>
      </c>
      <c r="C360" s="47" t="str">
        <f>IF(A360&gt;$B$4,"",(Input!$C$11))</f>
        <v/>
      </c>
      <c r="D360" s="48" t="str">
        <f>IF(A360&gt;=$B$4,"",(-PPMT(Input!$C$9/12,$B$4-B361,$B$4,$F$4)))</f>
        <v/>
      </c>
      <c r="E360" s="48" t="str">
        <f>IF(A360&gt;=$B$4,"",(-IPMT(Input!$C$9/12,$B$4-B361,$B$4,$F$4)))</f>
        <v/>
      </c>
      <c r="F360" s="47" t="str">
        <f t="shared" si="11"/>
        <v/>
      </c>
    </row>
    <row r="361" spans="1:8" x14ac:dyDescent="0.25">
      <c r="A361" s="7">
        <v>357</v>
      </c>
      <c r="B361" s="7" t="str">
        <f t="shared" si="10"/>
        <v/>
      </c>
      <c r="C361" s="47" t="str">
        <f>IF(A361&gt;$B$4,"",(Input!$C$11))</f>
        <v/>
      </c>
      <c r="D361" s="48" t="str">
        <f>IF(A361&gt;=$B$4,"",(-PPMT(Input!$C$9/12,$B$4-B362,$B$4,$F$4)))</f>
        <v/>
      </c>
      <c r="E361" s="48" t="str">
        <f>IF(A361&gt;=$B$4,"",(-IPMT(Input!$C$9/12,$B$4-B362,$B$4,$F$4)))</f>
        <v/>
      </c>
      <c r="F361" s="47" t="str">
        <f t="shared" si="11"/>
        <v/>
      </c>
    </row>
    <row r="362" spans="1:8" x14ac:dyDescent="0.25">
      <c r="A362" s="7">
        <v>358</v>
      </c>
      <c r="B362" s="7" t="str">
        <f t="shared" si="10"/>
        <v/>
      </c>
      <c r="C362" s="47" t="str">
        <f>IF(A362&gt;$B$4,"",(Input!$C$11))</f>
        <v/>
      </c>
      <c r="D362" s="48" t="str">
        <f>IF(A362&gt;=$B$4,"",(-PPMT(Input!$C$9/12,$B$4-B363,$B$4,$F$4)))</f>
        <v/>
      </c>
      <c r="E362" s="48" t="str">
        <f>IF(A362&gt;=$B$4,"",(-IPMT(Input!$C$9/12,$B$4-B363,$B$4,$F$4)))</f>
        <v/>
      </c>
      <c r="F362" s="47" t="str">
        <f t="shared" si="11"/>
        <v/>
      </c>
    </row>
    <row r="363" spans="1:8" x14ac:dyDescent="0.25">
      <c r="A363" s="7">
        <v>359</v>
      </c>
      <c r="B363" s="7" t="str">
        <f t="shared" si="10"/>
        <v/>
      </c>
      <c r="C363" s="47" t="str">
        <f>IF(A363&gt;$B$4,"",(Input!$C$11))</f>
        <v/>
      </c>
      <c r="D363" s="48" t="str">
        <f>IF(A363&gt;=$B$4,"",(-PPMT(Input!$C$9/12,$B$4-B364,$B$4,$F$4)))</f>
        <v/>
      </c>
      <c r="E363" s="48" t="str">
        <f>IF(A363&gt;=$B$4,"",(-IPMT(Input!$C$9/12,$B$4-B364,$B$4,$F$4)))</f>
        <v/>
      </c>
      <c r="F363" s="47" t="str">
        <f t="shared" si="11"/>
        <v/>
      </c>
    </row>
    <row r="364" spans="1:8" x14ac:dyDescent="0.25">
      <c r="A364" s="7">
        <v>360</v>
      </c>
      <c r="B364" s="7" t="str">
        <f t="shared" si="10"/>
        <v/>
      </c>
      <c r="C364" s="47" t="str">
        <f>IF(A364&gt;$B$4,"",(Input!$C$11))</f>
        <v/>
      </c>
      <c r="D364" s="48" t="str">
        <f>IF(A364&gt;=$B$4,"",(-PPMT(Input!$C$9/12,$B$4-B365,$B$4,$F$4)))</f>
        <v/>
      </c>
      <c r="E364" s="48" t="str">
        <f>IF(A364&gt;=$B$4,"",(-IPMT(Input!$C$9/12,$B$4-B365,$B$4,$F$4)))</f>
        <v/>
      </c>
      <c r="F364" s="47" t="str">
        <f>IF(A364&gt;$B$4,"",F363-D363)</f>
        <v/>
      </c>
    </row>
    <row r="365" spans="1:8" x14ac:dyDescent="0.25">
      <c r="A365" s="118" t="s">
        <v>39</v>
      </c>
      <c r="B365" s="118"/>
      <c r="C365" s="118"/>
      <c r="D365" s="118"/>
      <c r="E365" s="118"/>
      <c r="F365" s="118"/>
      <c r="G365" s="49"/>
      <c r="H365" s="49"/>
    </row>
  </sheetData>
  <mergeCells count="9">
    <mergeCell ref="A365:F365"/>
    <mergeCell ref="A1:F1"/>
    <mergeCell ref="H3:J3"/>
    <mergeCell ref="I4:J4"/>
    <mergeCell ref="I5:J5"/>
    <mergeCell ref="I6:J6"/>
    <mergeCell ref="I7:J7"/>
    <mergeCell ref="I8:J8"/>
    <mergeCell ref="I9:J9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65"/>
  <sheetViews>
    <sheetView workbookViewId="0">
      <selection activeCell="I9" sqref="I9"/>
    </sheetView>
  </sheetViews>
  <sheetFormatPr defaultRowHeight="15" x14ac:dyDescent="0.25"/>
  <cols>
    <col min="2" max="2" width="11.85546875" customWidth="1"/>
    <col min="3" max="5" width="11.42578125" customWidth="1"/>
    <col min="6" max="6" width="17.140625" customWidth="1"/>
  </cols>
  <sheetData>
    <row r="1" spans="1:6" ht="14.45" x14ac:dyDescent="0.3">
      <c r="A1" s="119" t="s">
        <v>38</v>
      </c>
      <c r="B1" s="119"/>
      <c r="C1" s="119"/>
      <c r="D1" s="119"/>
      <c r="E1" s="119"/>
      <c r="F1" s="119"/>
    </row>
    <row r="2" spans="1:6" thickBot="1" x14ac:dyDescent="0.35">
      <c r="A2" s="44"/>
      <c r="B2" s="44"/>
      <c r="C2" s="1"/>
      <c r="D2" s="1"/>
      <c r="E2" s="1"/>
      <c r="F2" s="1"/>
    </row>
    <row r="3" spans="1:6" thickBot="1" x14ac:dyDescent="0.35">
      <c r="A3" s="2" t="s">
        <v>34</v>
      </c>
      <c r="B3" s="45" t="s">
        <v>47</v>
      </c>
      <c r="C3" s="45" t="s">
        <v>36</v>
      </c>
      <c r="D3" s="45" t="s">
        <v>3</v>
      </c>
      <c r="E3" s="45" t="s">
        <v>37</v>
      </c>
      <c r="F3" s="46" t="s">
        <v>16</v>
      </c>
    </row>
    <row r="4" spans="1:6" ht="14.45" x14ac:dyDescent="0.3">
      <c r="A4" s="57" t="s">
        <v>48</v>
      </c>
      <c r="B4" s="57">
        <f>Input!H14</f>
        <v>120</v>
      </c>
      <c r="C4" s="58">
        <f>Input!$C$11</f>
        <v>285.44</v>
      </c>
      <c r="D4" s="59">
        <f>-PPMT(Input!$H$15/12,$B$4-B5,$B$4,$F$4)</f>
        <v>87.607950331162385</v>
      </c>
      <c r="E4" s="59">
        <f>-IPMT(Input!$H$15/12,$B$4-B5,$B$4,$F$4)</f>
        <v>197.83204966887561</v>
      </c>
      <c r="F4" s="58">
        <f>Input!H13</f>
        <v>20000</v>
      </c>
    </row>
    <row r="5" spans="1:6" ht="14.45" x14ac:dyDescent="0.3">
      <c r="A5" s="44">
        <f>IF(($B$4-B5)&lt;0,"",($B$4-B5))</f>
        <v>1</v>
      </c>
      <c r="B5" s="44">
        <f>B4-1</f>
        <v>119</v>
      </c>
      <c r="C5" s="47">
        <f>IF(B5&lt;0,"-",(Input!$C$11))</f>
        <v>285.44</v>
      </c>
      <c r="D5" s="48">
        <f>IF(B5&lt;=0,"",(-PPMT(Input!$H$15/12,$B$4-B6,$B$4,$F$4)))</f>
        <v>88.47453335022756</v>
      </c>
      <c r="E5" s="48">
        <f>IF(B5&lt;=0,"",(-IPMT(Input!$H$15/12,$B$4-B6,$B$4,$F$4)))</f>
        <v>196.96546664981042</v>
      </c>
      <c r="F5" s="47">
        <f t="shared" ref="F5:F68" si="0">IF(A5&gt;$B$4,"",(F4-D4))</f>
        <v>19912.392049668837</v>
      </c>
    </row>
    <row r="6" spans="1:6" ht="14.45" x14ac:dyDescent="0.3">
      <c r="A6" s="64">
        <f t="shared" ref="A6:A11" si="1">IF(($B$4-B6)&lt;0,"",($B$4-B6))</f>
        <v>2</v>
      </c>
      <c r="B6" s="44">
        <f t="shared" ref="B6:B69" si="2">B5-1</f>
        <v>118</v>
      </c>
      <c r="C6" s="47">
        <f>IF(B6&lt;0,"-",(Input!$C$11))</f>
        <v>285.44</v>
      </c>
      <c r="D6" s="48">
        <f>IF(B6&lt;=0,"",(-PPMT(Input!$H$15/12,$B$4-B7,$B$4,$F$4)))</f>
        <v>89.349688264036175</v>
      </c>
      <c r="E6" s="48">
        <f>IF(B6&lt;=0,"",(-IPMT(Input!$H$15/12,$B$4-B7,$B$4,$F$4)))</f>
        <v>196.09031173600181</v>
      </c>
      <c r="F6" s="47">
        <f t="shared" si="0"/>
        <v>19823.917516318608</v>
      </c>
    </row>
    <row r="7" spans="1:6" ht="14.45" x14ac:dyDescent="0.3">
      <c r="A7" s="64">
        <f t="shared" si="1"/>
        <v>3</v>
      </c>
      <c r="B7" s="44">
        <f t="shared" si="2"/>
        <v>117</v>
      </c>
      <c r="C7" s="47">
        <f>IF(B7&lt;0,"-",(Input!$C$11))</f>
        <v>285.44</v>
      </c>
      <c r="D7" s="48">
        <f>IF(B7&lt;=0,"",(-PPMT(Input!$H$15/12,$B$4-B8,$B$4,$F$4)))</f>
        <v>90.233499862363658</v>
      </c>
      <c r="E7" s="48">
        <f>IF(B7&lt;=0,"",(-IPMT(Input!$H$15/12,$B$4-B8,$B$4,$F$4)))</f>
        <v>195.20650013767434</v>
      </c>
      <c r="F7" s="47">
        <f t="shared" si="0"/>
        <v>19734.567828054573</v>
      </c>
    </row>
    <row r="8" spans="1:6" ht="14.45" x14ac:dyDescent="0.3">
      <c r="A8" s="64">
        <f t="shared" si="1"/>
        <v>4</v>
      </c>
      <c r="B8" s="44">
        <f t="shared" si="2"/>
        <v>116</v>
      </c>
      <c r="C8" s="47">
        <f>IF(B8&lt;0,"-",(Input!$C$11))</f>
        <v>285.44</v>
      </c>
      <c r="D8" s="48">
        <f>IF(B8&lt;=0,"",(-PPMT(Input!$H$15/12,$B$4-B9,$B$4,$F$4)))</f>
        <v>91.12605377369205</v>
      </c>
      <c r="E8" s="48">
        <f>IF(B8&lt;=0,"",(-IPMT(Input!$H$15/12,$B$4-B9,$B$4,$F$4)))</f>
        <v>194.31394622634593</v>
      </c>
      <c r="F8" s="47">
        <f t="shared" si="0"/>
        <v>19644.33432819221</v>
      </c>
    </row>
    <row r="9" spans="1:6" ht="14.45" x14ac:dyDescent="0.3">
      <c r="A9" s="64">
        <f t="shared" si="1"/>
        <v>5</v>
      </c>
      <c r="B9" s="44">
        <f t="shared" si="2"/>
        <v>115</v>
      </c>
      <c r="C9" s="47">
        <f>IF(B9&lt;0,"-",(Input!$C$11))</f>
        <v>285.44</v>
      </c>
      <c r="D9" s="48">
        <f>IF(B9&lt;=0,"",(-PPMT(Input!$H$15/12,$B$4-B10,$B$4,$F$4)))</f>
        <v>92.027436473506313</v>
      </c>
      <c r="E9" s="48">
        <f>IF(B9&lt;=0,"",(-IPMT(Input!$H$15/12,$B$4-B10,$B$4,$F$4)))</f>
        <v>193.4125635265317</v>
      </c>
      <c r="F9" s="47">
        <f t="shared" si="0"/>
        <v>19553.208274418517</v>
      </c>
    </row>
    <row r="10" spans="1:6" ht="14.45" x14ac:dyDescent="0.3">
      <c r="A10" s="64">
        <f t="shared" si="1"/>
        <v>6</v>
      </c>
      <c r="B10" s="44">
        <f t="shared" si="2"/>
        <v>114</v>
      </c>
      <c r="C10" s="47">
        <f>IF(B10&lt;0,"-",(Input!$C$11))</f>
        <v>285.44</v>
      </c>
      <c r="D10" s="48">
        <f>IF(B10&lt;=0,"",(-PPMT(Input!$H$15/12,$B$4-B11,$B$4,$F$4)))</f>
        <v>92.937735292672627</v>
      </c>
      <c r="E10" s="48">
        <f>IF(B10&lt;=0,"",(-IPMT(Input!$H$15/12,$B$4-B11,$B$4,$F$4)))</f>
        <v>192.50226470736536</v>
      </c>
      <c r="F10" s="47">
        <f t="shared" si="0"/>
        <v>19461.180837945012</v>
      </c>
    </row>
    <row r="11" spans="1:6" ht="14.45" x14ac:dyDescent="0.3">
      <c r="A11" s="64">
        <f t="shared" si="1"/>
        <v>7</v>
      </c>
      <c r="B11" s="44">
        <f t="shared" si="2"/>
        <v>113</v>
      </c>
      <c r="C11" s="47">
        <f>IF(B11&lt;0,"-",(Input!$C$11))</f>
        <v>285.44</v>
      </c>
      <c r="D11" s="48">
        <f>IF(B11&lt;=0,"",(-PPMT(Input!$H$15/12,$B$4-B12,$B$4,$F$4)))</f>
        <v>93.857038425899262</v>
      </c>
      <c r="E11" s="48">
        <f>IF(B11&lt;=0,"",(-IPMT(Input!$H$15/12,$B$4-B12,$B$4,$F$4)))</f>
        <v>191.58296157413869</v>
      </c>
      <c r="F11" s="47">
        <f t="shared" si="0"/>
        <v>19368.243102652341</v>
      </c>
    </row>
    <row r="12" spans="1:6" ht="14.45" x14ac:dyDescent="0.3">
      <c r="A12" s="64">
        <f t="shared" ref="A12" si="3">$B$4-B12</f>
        <v>8</v>
      </c>
      <c r="B12" s="44">
        <f t="shared" si="2"/>
        <v>112</v>
      </c>
      <c r="C12" s="47">
        <f>IF(B12&lt;0,"-",(Input!$C$11))</f>
        <v>285.44</v>
      </c>
      <c r="D12" s="48">
        <f>IF(B12&lt;=0,"",(-PPMT(Input!$H$15/12,$B$4-B13,$B$4,$F$4)))</f>
        <v>94.785434940281547</v>
      </c>
      <c r="E12" s="48">
        <f>IF(B12&lt;=0,"",(-IPMT(Input!$H$15/12,$B$4-B13,$B$4,$F$4)))</f>
        <v>190.65456505975644</v>
      </c>
      <c r="F12" s="47">
        <f t="shared" si="0"/>
        <v>19274.386064226441</v>
      </c>
    </row>
    <row r="13" spans="1:6" ht="14.45" x14ac:dyDescent="0.3">
      <c r="A13" s="64">
        <v>9</v>
      </c>
      <c r="B13" s="44">
        <f t="shared" si="2"/>
        <v>111</v>
      </c>
      <c r="C13" s="47">
        <f>IF(B13&lt;0,"-",(Input!$C$11))</f>
        <v>285.44</v>
      </c>
      <c r="D13" s="48">
        <f>IF(B13&lt;=0,"",(-PPMT(Input!$H$15/12,$B$4-B14,$B$4,$F$4)))</f>
        <v>95.723014783931163</v>
      </c>
      <c r="E13" s="48">
        <f>IF(B13&lt;=0,"",(-IPMT(Input!$H$15/12,$B$4-B14,$B$4,$F$4)))</f>
        <v>189.71698521610685</v>
      </c>
      <c r="F13" s="47">
        <f t="shared" si="0"/>
        <v>19179.60062928616</v>
      </c>
    </row>
    <row r="14" spans="1:6" ht="14.45" x14ac:dyDescent="0.3">
      <c r="A14" s="64">
        <v>10</v>
      </c>
      <c r="B14" s="44">
        <f t="shared" si="2"/>
        <v>110</v>
      </c>
      <c r="C14" s="47">
        <f>IF(B14&lt;0,"-",(Input!$C$11))</f>
        <v>285.44</v>
      </c>
      <c r="D14" s="48">
        <f>IF(B14&lt;=0,"",(-PPMT(Input!$H$15/12,$B$4-B15,$B$4,$F$4)))</f>
        <v>96.669868794690615</v>
      </c>
      <c r="E14" s="48">
        <f>IF(B14&lt;=0,"",(-IPMT(Input!$H$15/12,$B$4-B15,$B$4,$F$4)))</f>
        <v>188.77013120534738</v>
      </c>
      <c r="F14" s="47">
        <f t="shared" si="0"/>
        <v>19083.877614502228</v>
      </c>
    </row>
    <row r="15" spans="1:6" ht="14.45" x14ac:dyDescent="0.3">
      <c r="A15" s="64">
        <v>11</v>
      </c>
      <c r="B15" s="44">
        <f t="shared" si="2"/>
        <v>109</v>
      </c>
      <c r="C15" s="47">
        <f>IF(B15&lt;0,"-",(Input!$C$11))</f>
        <v>285.44</v>
      </c>
      <c r="D15" s="48">
        <f>IF(B15&lt;=0,"",(-PPMT(Input!$H$15/12,$B$4-B16,$B$4,$F$4)))</f>
        <v>97.626088708934347</v>
      </c>
      <c r="E15" s="48">
        <f>IF(B15&lt;=0,"",(-IPMT(Input!$H$15/12,$B$4-B16,$B$4,$F$4)))</f>
        <v>187.81391129110366</v>
      </c>
      <c r="F15" s="47">
        <f t="shared" si="0"/>
        <v>18987.207745707536</v>
      </c>
    </row>
    <row r="16" spans="1:6" ht="14.45" x14ac:dyDescent="0.3">
      <c r="A16" s="64">
        <v>12</v>
      </c>
      <c r="B16" s="44">
        <f t="shared" si="2"/>
        <v>108</v>
      </c>
      <c r="C16" s="47">
        <f>IF(B16&lt;0,"-",(Input!$C$11))</f>
        <v>285.44</v>
      </c>
      <c r="D16" s="48">
        <f>IF(B16&lt;=0,"",(-PPMT(Input!$H$15/12,$B$4-B17,$B$4,$F$4)))</f>
        <v>98.591767170456563</v>
      </c>
      <c r="E16" s="48">
        <f>IF(B16&lt;=0,"",(-IPMT(Input!$H$15/12,$B$4-B17,$B$4,$F$4)))</f>
        <v>186.84823282958143</v>
      </c>
      <c r="F16" s="47">
        <f t="shared" si="0"/>
        <v>18889.581656998602</v>
      </c>
    </row>
    <row r="17" spans="1:6" ht="14.45" x14ac:dyDescent="0.3">
      <c r="A17" s="64">
        <v>13</v>
      </c>
      <c r="B17" s="44">
        <f t="shared" si="2"/>
        <v>107</v>
      </c>
      <c r="C17" s="47">
        <f>IF(B17&lt;0,"-",(Input!$C$11))</f>
        <v>285.44</v>
      </c>
      <c r="D17" s="48">
        <f>IF(B17&lt;=0,"",(-PPMT(Input!$H$15/12,$B$4-B18,$B$4,$F$4)))</f>
        <v>99.566997739446947</v>
      </c>
      <c r="E17" s="48">
        <f>IF(B17&lt;=0,"",(-IPMT(Input!$H$15/12,$B$4-B18,$B$4,$F$4)))</f>
        <v>185.87300226059102</v>
      </c>
      <c r="F17" s="47">
        <f t="shared" si="0"/>
        <v>18790.989889828146</v>
      </c>
    </row>
    <row r="18" spans="1:6" ht="14.45" x14ac:dyDescent="0.3">
      <c r="A18" s="64">
        <v>14</v>
      </c>
      <c r="B18" s="44">
        <f t="shared" si="2"/>
        <v>106</v>
      </c>
      <c r="C18" s="47">
        <f>IF(B18&lt;0,"-",(Input!$C$11))</f>
        <v>285.44</v>
      </c>
      <c r="D18" s="48">
        <f>IF(B18&lt;=0,"",(-PPMT(Input!$H$15/12,$B$4-B19,$B$4,$F$4)))</f>
        <v>100.55187490155551</v>
      </c>
      <c r="E18" s="48">
        <f>IF(B18&lt;=0,"",(-IPMT(Input!$H$15/12,$B$4-B19,$B$4,$F$4)))</f>
        <v>184.88812509848248</v>
      </c>
      <c r="F18" s="47">
        <f t="shared" si="0"/>
        <v>18691.4228920887</v>
      </c>
    </row>
    <row r="19" spans="1:6" ht="14.45" x14ac:dyDescent="0.3">
      <c r="A19" s="64">
        <v>15</v>
      </c>
      <c r="B19" s="44">
        <f t="shared" si="2"/>
        <v>105</v>
      </c>
      <c r="C19" s="47">
        <f>IF(B19&lt;0,"-",(Input!$C$11))</f>
        <v>285.44</v>
      </c>
      <c r="D19" s="48">
        <f>IF(B19&lt;=0,"",(-PPMT(Input!$H$15/12,$B$4-B20,$B$4,$F$4)))</f>
        <v>101.54649407704666</v>
      </c>
      <c r="E19" s="48">
        <f>IF(B19&lt;=0,"",(-IPMT(Input!$H$15/12,$B$4-B20,$B$4,$F$4)))</f>
        <v>183.89350592299132</v>
      </c>
      <c r="F19" s="47">
        <f t="shared" si="0"/>
        <v>18590.871017187143</v>
      </c>
    </row>
    <row r="20" spans="1:6" ht="14.45" x14ac:dyDescent="0.3">
      <c r="A20" s="64">
        <v>16</v>
      </c>
      <c r="B20" s="44">
        <f t="shared" si="2"/>
        <v>104</v>
      </c>
      <c r="C20" s="47">
        <f>IF(B20&lt;0,"-",(Input!$C$11))</f>
        <v>285.44</v>
      </c>
      <c r="D20" s="48">
        <f>IF(B20&lt;=0,"",(-PPMT(Input!$H$15/12,$B$4-B21,$B$4,$F$4)))</f>
        <v>102.55095163004421</v>
      </c>
      <c r="E20" s="48">
        <f>IF(B20&lt;=0,"",(-IPMT(Input!$H$15/12,$B$4-B21,$B$4,$F$4)))</f>
        <v>182.88904836999382</v>
      </c>
      <c r="F20" s="47">
        <f t="shared" si="0"/>
        <v>18489.324523110095</v>
      </c>
    </row>
    <row r="21" spans="1:6" x14ac:dyDescent="0.25">
      <c r="A21" s="64">
        <v>17</v>
      </c>
      <c r="B21" s="44">
        <f t="shared" si="2"/>
        <v>103</v>
      </c>
      <c r="C21" s="47">
        <f>IF(B21&lt;0,"-",(Input!$C$11))</f>
        <v>285.44</v>
      </c>
      <c r="D21" s="48">
        <f>IF(B21&lt;=0,"",(-PPMT(Input!$H$15/12,$B$4-B22,$B$4,$F$4)))</f>
        <v>103.56534487786746</v>
      </c>
      <c r="E21" s="48">
        <f>IF(B21&lt;=0,"",(-IPMT(Input!$H$15/12,$B$4-B22,$B$4,$F$4)))</f>
        <v>181.87465512217051</v>
      </c>
      <c r="F21" s="47">
        <f t="shared" si="0"/>
        <v>18386.773571480051</v>
      </c>
    </row>
    <row r="22" spans="1:6" x14ac:dyDescent="0.25">
      <c r="A22" s="64">
        <v>18</v>
      </c>
      <c r="B22" s="44">
        <f t="shared" si="2"/>
        <v>102</v>
      </c>
      <c r="C22" s="47">
        <f>IF(B22&lt;0,"-",(Input!$C$11))</f>
        <v>285.44</v>
      </c>
      <c r="D22" s="48">
        <f>IF(B22&lt;=0,"",(-PPMT(Input!$H$15/12,$B$4-B23,$B$4,$F$4)))</f>
        <v>104.5897721004601</v>
      </c>
      <c r="E22" s="48">
        <f>IF(B22&lt;=0,"",(-IPMT(Input!$H$15/12,$B$4-B23,$B$4,$F$4)))</f>
        <v>180.8502278995779</v>
      </c>
      <c r="F22" s="47">
        <f t="shared" si="0"/>
        <v>18283.208226602183</v>
      </c>
    </row>
    <row r="23" spans="1:6" x14ac:dyDescent="0.25">
      <c r="A23" s="64">
        <v>19</v>
      </c>
      <c r="B23" s="44">
        <f t="shared" si="2"/>
        <v>101</v>
      </c>
      <c r="C23" s="47">
        <f>IF(B23&lt;0,"-",(Input!$C$11))</f>
        <v>285.44</v>
      </c>
      <c r="D23" s="48">
        <f>IF(B23&lt;=0,"",(-PPMT(Input!$H$15/12,$B$4-B24,$B$4,$F$4)))</f>
        <v>105.62433254991181</v>
      </c>
      <c r="E23" s="48">
        <f>IF(B23&lt;=0,"",(-IPMT(Input!$H$15/12,$B$4-B24,$B$4,$F$4)))</f>
        <v>179.81566745012617</v>
      </c>
      <c r="F23" s="47">
        <f t="shared" si="0"/>
        <v>18178.618454501724</v>
      </c>
    </row>
    <row r="24" spans="1:6" x14ac:dyDescent="0.25">
      <c r="A24" s="64">
        <v>20</v>
      </c>
      <c r="B24" s="44">
        <f t="shared" si="2"/>
        <v>100</v>
      </c>
      <c r="C24" s="47">
        <f>IF(B24&lt;0,"-",(Input!$C$11))</f>
        <v>285.44</v>
      </c>
      <c r="D24" s="48">
        <f>IF(B24&lt;=0,"",(-PPMT(Input!$H$15/12,$B$4-B25,$B$4,$F$4)))</f>
        <v>106.66912646007461</v>
      </c>
      <c r="E24" s="48">
        <f>IF(B24&lt;=0,"",(-IPMT(Input!$H$15/12,$B$4-B25,$B$4,$F$4)))</f>
        <v>178.77087353996339</v>
      </c>
      <c r="F24" s="47">
        <f t="shared" si="0"/>
        <v>18072.994121951811</v>
      </c>
    </row>
    <row r="25" spans="1:6" x14ac:dyDescent="0.25">
      <c r="A25" s="64">
        <v>21</v>
      </c>
      <c r="B25" s="44">
        <f t="shared" si="2"/>
        <v>99</v>
      </c>
      <c r="C25" s="47">
        <f>IF(B25&lt;0,"-",(Input!$C$11))</f>
        <v>285.44</v>
      </c>
      <c r="D25" s="48">
        <f>IF(B25&lt;=0,"",(-PPMT(Input!$H$15/12,$B$4-B26,$B$4,$F$4)))</f>
        <v>107.72425505627386</v>
      </c>
      <c r="E25" s="48">
        <f>IF(B25&lt;=0,"",(-IPMT(Input!$H$15/12,$B$4-B26,$B$4,$F$4)))</f>
        <v>177.71574494376415</v>
      </c>
      <c r="F25" s="47">
        <f t="shared" si="0"/>
        <v>17966.324995491737</v>
      </c>
    </row>
    <row r="26" spans="1:6" x14ac:dyDescent="0.25">
      <c r="A26" s="64">
        <v>22</v>
      </c>
      <c r="B26" s="44">
        <f t="shared" si="2"/>
        <v>98</v>
      </c>
      <c r="C26" s="47">
        <f>IF(B26&lt;0,"-",(Input!$C$11))</f>
        <v>285.44</v>
      </c>
      <c r="D26" s="48">
        <f>IF(B26&lt;=0,"",(-PPMT(Input!$H$15/12,$B$4-B27,$B$4,$F$4)))</f>
        <v>108.78982056511565</v>
      </c>
      <c r="E26" s="48">
        <f>IF(B26&lt;=0,"",(-IPMT(Input!$H$15/12,$B$4-B27,$B$4,$F$4)))</f>
        <v>176.65017943492234</v>
      </c>
      <c r="F26" s="47">
        <f t="shared" si="0"/>
        <v>17858.600740435464</v>
      </c>
    </row>
    <row r="27" spans="1:6" x14ac:dyDescent="0.25">
      <c r="A27" s="64">
        <v>23</v>
      </c>
      <c r="B27" s="44">
        <f t="shared" si="2"/>
        <v>97</v>
      </c>
      <c r="C27" s="47">
        <f>IF(B27&lt;0,"-",(Input!$C$11))</f>
        <v>285.44</v>
      </c>
      <c r="D27" s="48">
        <f>IF(B27&lt;=0,"",(-PPMT(Input!$H$15/12,$B$4-B28,$B$4,$F$4)))</f>
        <v>109.86592622439093</v>
      </c>
      <c r="E27" s="48">
        <f>IF(B27&lt;=0,"",(-IPMT(Input!$H$15/12,$B$4-B28,$B$4,$F$4)))</f>
        <v>175.57407377564709</v>
      </c>
      <c r="F27" s="47">
        <f t="shared" si="0"/>
        <v>17749.81091987035</v>
      </c>
    </row>
    <row r="28" spans="1:6" x14ac:dyDescent="0.25">
      <c r="A28" s="64">
        <v>24</v>
      </c>
      <c r="B28" s="44">
        <f t="shared" si="2"/>
        <v>96</v>
      </c>
      <c r="C28" s="47">
        <f>IF(B28&lt;0,"-",(Input!$C$11))</f>
        <v>285.44</v>
      </c>
      <c r="D28" s="48">
        <f>IF(B28&lt;=0,"",(-PPMT(Input!$H$15/12,$B$4-B29,$B$4,$F$4)))</f>
        <v>110.95267629307799</v>
      </c>
      <c r="E28" s="48">
        <f>IF(B28&lt;=0,"",(-IPMT(Input!$H$15/12,$B$4-B29,$B$4,$F$4)))</f>
        <v>174.48732370696004</v>
      </c>
      <c r="F28" s="47">
        <f t="shared" si="0"/>
        <v>17639.944993645957</v>
      </c>
    </row>
    <row r="29" spans="1:6" x14ac:dyDescent="0.25">
      <c r="A29" s="64">
        <v>25</v>
      </c>
      <c r="B29" s="44">
        <f t="shared" si="2"/>
        <v>95</v>
      </c>
      <c r="C29" s="47">
        <f>IF(B29&lt;0,"-",(Input!$C$11))</f>
        <v>285.44</v>
      </c>
      <c r="D29" s="48">
        <f>IF(B29&lt;=0,"",(-PPMT(Input!$H$15/12,$B$4-B30,$B$4,$F$4)))</f>
        <v>112.05017606144331</v>
      </c>
      <c r="E29" s="48">
        <f>IF(B29&lt;=0,"",(-IPMT(Input!$H$15/12,$B$4-B30,$B$4,$F$4)))</f>
        <v>173.38982393859467</v>
      </c>
      <c r="F29" s="47">
        <f t="shared" si="0"/>
        <v>17528.99231735288</v>
      </c>
    </row>
    <row r="30" spans="1:6" x14ac:dyDescent="0.25">
      <c r="A30" s="64">
        <v>26</v>
      </c>
      <c r="B30" s="44">
        <f t="shared" si="2"/>
        <v>94</v>
      </c>
      <c r="C30" s="47">
        <f>IF(B30&lt;0,"-",(Input!$C$11))</f>
        <v>285.44</v>
      </c>
      <c r="D30" s="48">
        <f>IF(B30&lt;=0,"",(-PPMT(Input!$H$15/12,$B$4-B31,$B$4,$F$4)))</f>
        <v>113.15853186124299</v>
      </c>
      <c r="E30" s="48">
        <f>IF(B30&lt;=0,"",(-IPMT(Input!$H$15/12,$B$4-B31,$B$4,$F$4)))</f>
        <v>172.28146813879499</v>
      </c>
      <c r="F30" s="47">
        <f t="shared" si="0"/>
        <v>17416.942141291438</v>
      </c>
    </row>
    <row r="31" spans="1:6" x14ac:dyDescent="0.25">
      <c r="A31" s="44">
        <v>27</v>
      </c>
      <c r="B31" s="44">
        <f t="shared" si="2"/>
        <v>93</v>
      </c>
      <c r="C31" s="47">
        <f>IF(B31&lt;0,"-",(Input!$C$11))</f>
        <v>285.44</v>
      </c>
      <c r="D31" s="48">
        <f>IF(B31&lt;=0,"",(-PPMT(Input!$H$15/12,$B$4-B32,$B$4,$F$4)))</f>
        <v>114.27785107602452</v>
      </c>
      <c r="E31" s="48">
        <f>IF(B31&lt;=0,"",(-IPMT(Input!$H$15/12,$B$4-B32,$B$4,$F$4)))</f>
        <v>171.16214892401345</v>
      </c>
      <c r="F31" s="47">
        <f t="shared" si="0"/>
        <v>17303.783609430197</v>
      </c>
    </row>
    <row r="32" spans="1:6" x14ac:dyDescent="0.25">
      <c r="A32" s="44">
        <v>28</v>
      </c>
      <c r="B32" s="44">
        <f t="shared" si="2"/>
        <v>92</v>
      </c>
      <c r="C32" s="47">
        <f>IF(B32&lt;0,"-",(Input!$C$11))</f>
        <v>285.44</v>
      </c>
      <c r="D32" s="48">
        <f>IF(B32&lt;=0,"",(-PPMT(Input!$H$15/12,$B$4-B33,$B$4,$F$4)))</f>
        <v>115.40824215153076</v>
      </c>
      <c r="E32" s="48">
        <f>IF(B32&lt;=0,"",(-IPMT(Input!$H$15/12,$B$4-B33,$B$4,$F$4)))</f>
        <v>170.03175784850723</v>
      </c>
      <c r="F32" s="47">
        <f t="shared" si="0"/>
        <v>17189.505758354171</v>
      </c>
    </row>
    <row r="33" spans="1:6" x14ac:dyDescent="0.25">
      <c r="A33" s="44">
        <v>29</v>
      </c>
      <c r="B33" s="44">
        <f t="shared" si="2"/>
        <v>91</v>
      </c>
      <c r="C33" s="47">
        <f>IF(B33&lt;0,"-",(Input!$C$11))</f>
        <v>285.44</v>
      </c>
      <c r="D33" s="48">
        <f>IF(B33&lt;=0,"",(-PPMT(Input!$H$15/12,$B$4-B34,$B$4,$F$4)))</f>
        <v>116.54981460620671</v>
      </c>
      <c r="E33" s="48">
        <f>IF(B33&lt;=0,"",(-IPMT(Input!$H$15/12,$B$4-B34,$B$4,$F$4)))</f>
        <v>168.89018539383125</v>
      </c>
      <c r="F33" s="47">
        <f t="shared" si="0"/>
        <v>17074.097516202641</v>
      </c>
    </row>
    <row r="34" spans="1:6" x14ac:dyDescent="0.25">
      <c r="A34" s="44">
        <v>30</v>
      </c>
      <c r="B34" s="44">
        <f t="shared" si="2"/>
        <v>90</v>
      </c>
      <c r="C34" s="47">
        <f>IF(B34&lt;0,"-",(Input!$C$11))</f>
        <v>285.44</v>
      </c>
      <c r="D34" s="48">
        <f>IF(B34&lt;=0,"",(-PPMT(Input!$H$15/12,$B$4-B35,$B$4,$F$4)))</f>
        <v>117.70267904181037</v>
      </c>
      <c r="E34" s="48">
        <f>IF(B34&lt;=0,"",(-IPMT(Input!$H$15/12,$B$4-B35,$B$4,$F$4)))</f>
        <v>167.7373209582276</v>
      </c>
      <c r="F34" s="47">
        <f t="shared" si="0"/>
        <v>16957.547701596435</v>
      </c>
    </row>
    <row r="35" spans="1:6" x14ac:dyDescent="0.25">
      <c r="A35" s="44">
        <v>31</v>
      </c>
      <c r="B35" s="44">
        <f t="shared" si="2"/>
        <v>89</v>
      </c>
      <c r="C35" s="47">
        <f>IF(B35&lt;0,"-",(Input!$C$11))</f>
        <v>285.44</v>
      </c>
      <c r="D35" s="48">
        <f>IF(B35&lt;=0,"",(-PPMT(Input!$H$15/12,$B$4-B36,$B$4,$F$4)))</f>
        <v>118.86694715412835</v>
      </c>
      <c r="E35" s="48">
        <f>IF(B35&lt;=0,"",(-IPMT(Input!$H$15/12,$B$4-B36,$B$4,$F$4)))</f>
        <v>166.57305284590964</v>
      </c>
      <c r="F35" s="47">
        <f t="shared" si="0"/>
        <v>16839.845022554626</v>
      </c>
    </row>
    <row r="36" spans="1:6" x14ac:dyDescent="0.25">
      <c r="A36" s="44">
        <v>32</v>
      </c>
      <c r="B36" s="44">
        <f t="shared" si="2"/>
        <v>88</v>
      </c>
      <c r="C36" s="47">
        <f>IF(B36&lt;0,"-",(Input!$C$11))</f>
        <v>285.44</v>
      </c>
      <c r="D36" s="48">
        <f>IF(B36&lt;=0,"",(-PPMT(Input!$H$15/12,$B$4-B37,$B$4,$F$4)))</f>
        <v>120.04273174379749</v>
      </c>
      <c r="E36" s="48">
        <f>IF(B36&lt;=0,"",(-IPMT(Input!$H$15/12,$B$4-B37,$B$4,$F$4)))</f>
        <v>165.39726825624049</v>
      </c>
      <c r="F36" s="47">
        <f t="shared" si="0"/>
        <v>16720.978075400497</v>
      </c>
    </row>
    <row r="37" spans="1:6" x14ac:dyDescent="0.25">
      <c r="A37" s="44">
        <v>33</v>
      </c>
      <c r="B37" s="44">
        <f t="shared" si="2"/>
        <v>87</v>
      </c>
      <c r="C37" s="47">
        <f>IF(B37&lt;0,"-",(Input!$C$11))</f>
        <v>285.44</v>
      </c>
      <c r="D37" s="48">
        <f>IF(B37&lt;=0,"",(-PPMT(Input!$H$15/12,$B$4-B38,$B$4,$F$4)))</f>
        <v>121.23014672723382</v>
      </c>
      <c r="E37" s="48">
        <f>IF(B37&lt;=0,"",(-IPMT(Input!$H$15/12,$B$4-B38,$B$4,$F$4)))</f>
        <v>164.20985327280417</v>
      </c>
      <c r="F37" s="47">
        <f t="shared" si="0"/>
        <v>16600.9353436567</v>
      </c>
    </row>
    <row r="38" spans="1:6" x14ac:dyDescent="0.25">
      <c r="A38" s="44">
        <v>34</v>
      </c>
      <c r="B38" s="44">
        <f t="shared" si="2"/>
        <v>86</v>
      </c>
      <c r="C38" s="47">
        <f>IF(B38&lt;0,"-",(Input!$C$11))</f>
        <v>285.44</v>
      </c>
      <c r="D38" s="48">
        <f>IF(B38&lt;=0,"",(-PPMT(Input!$H$15/12,$B$4-B39,$B$4,$F$4)))</f>
        <v>122.42930714766916</v>
      </c>
      <c r="E38" s="48">
        <f>IF(B38&lt;=0,"",(-IPMT(Input!$H$15/12,$B$4-B39,$B$4,$F$4)))</f>
        <v>163.01069285236881</v>
      </c>
      <c r="F38" s="47">
        <f t="shared" si="0"/>
        <v>16479.705196929466</v>
      </c>
    </row>
    <row r="39" spans="1:6" x14ac:dyDescent="0.25">
      <c r="A39" s="44">
        <v>35</v>
      </c>
      <c r="B39" s="44">
        <f t="shared" si="2"/>
        <v>85</v>
      </c>
      <c r="C39" s="47">
        <f>IF(B39&lt;0,"-",(Input!$C$11))</f>
        <v>285.44</v>
      </c>
      <c r="D39" s="48">
        <f>IF(B39&lt;=0,"",(-PPMT(Input!$H$15/12,$B$4-B40,$B$4,$F$4)))</f>
        <v>123.64032918629736</v>
      </c>
      <c r="E39" s="48">
        <f>IF(B39&lt;=0,"",(-IPMT(Input!$H$15/12,$B$4-B40,$B$4,$F$4)))</f>
        <v>161.79967081374065</v>
      </c>
      <c r="F39" s="47">
        <f t="shared" si="0"/>
        <v>16357.275889781797</v>
      </c>
    </row>
    <row r="40" spans="1:6" x14ac:dyDescent="0.25">
      <c r="A40" s="44">
        <v>36</v>
      </c>
      <c r="B40" s="44">
        <f t="shared" si="2"/>
        <v>84</v>
      </c>
      <c r="C40" s="47">
        <f>IF(B40&lt;0,"-",(Input!$C$11))</f>
        <v>285.44</v>
      </c>
      <c r="D40" s="48">
        <f>IF(B40&lt;=0,"",(-PPMT(Input!$H$15/12,$B$4-B41,$B$4,$F$4)))</f>
        <v>124.86333017353034</v>
      </c>
      <c r="E40" s="48">
        <f>IF(B40&lt;=0,"",(-IPMT(Input!$H$15/12,$B$4-B41,$B$4,$F$4)))</f>
        <v>160.57666982650767</v>
      </c>
      <c r="F40" s="47">
        <f t="shared" si="0"/>
        <v>16233.6355605955</v>
      </c>
    </row>
    <row r="41" spans="1:6" x14ac:dyDescent="0.25">
      <c r="A41" s="44">
        <v>37</v>
      </c>
      <c r="B41" s="44">
        <f t="shared" si="2"/>
        <v>83</v>
      </c>
      <c r="C41" s="47">
        <f>IF(B41&lt;0,"-",(Input!$C$11))</f>
        <v>285.44</v>
      </c>
      <c r="D41" s="48">
        <f>IF(B41&lt;=0,"",(-PPMT(Input!$H$15/12,$B$4-B42,$B$4,$F$4)))</f>
        <v>126.09842860036589</v>
      </c>
      <c r="E41" s="48">
        <f>IF(B41&lt;=0,"",(-IPMT(Input!$H$15/12,$B$4-B42,$B$4,$F$4)))</f>
        <v>159.34157139967209</v>
      </c>
      <c r="F41" s="47">
        <f t="shared" si="0"/>
        <v>16108.77223042197</v>
      </c>
    </row>
    <row r="42" spans="1:6" x14ac:dyDescent="0.25">
      <c r="A42" s="44">
        <v>38</v>
      </c>
      <c r="B42" s="44">
        <f t="shared" si="2"/>
        <v>82</v>
      </c>
      <c r="C42" s="47">
        <f>IF(B42&lt;0,"-",(Input!$C$11))</f>
        <v>285.44</v>
      </c>
      <c r="D42" s="48">
        <f>IF(B42&lt;=0,"",(-PPMT(Input!$H$15/12,$B$4-B43,$B$4,$F$4)))</f>
        <v>127.34574412986763</v>
      </c>
      <c r="E42" s="48">
        <f>IF(B42&lt;=0,"",(-IPMT(Input!$H$15/12,$B$4-B43,$B$4,$F$4)))</f>
        <v>158.09425587017037</v>
      </c>
      <c r="F42" s="47">
        <f t="shared" si="0"/>
        <v>15982.673801821604</v>
      </c>
    </row>
    <row r="43" spans="1:6" x14ac:dyDescent="0.25">
      <c r="A43" s="44">
        <v>39</v>
      </c>
      <c r="B43" s="44">
        <f t="shared" si="2"/>
        <v>81</v>
      </c>
      <c r="C43" s="47">
        <f>IF(B43&lt;0,"-",(Input!$C$11))</f>
        <v>285.44</v>
      </c>
      <c r="D43" s="48">
        <f>IF(B43&lt;=0,"",(-PPMT(Input!$H$15/12,$B$4-B44,$B$4,$F$4)))</f>
        <v>128.60539760875864</v>
      </c>
      <c r="E43" s="48">
        <f>IF(B43&lt;=0,"",(-IPMT(Input!$H$15/12,$B$4-B44,$B$4,$F$4)))</f>
        <v>156.83460239127933</v>
      </c>
      <c r="F43" s="47">
        <f t="shared" si="0"/>
        <v>15855.328057691737</v>
      </c>
    </row>
    <row r="44" spans="1:6" x14ac:dyDescent="0.25">
      <c r="A44" s="44">
        <v>40</v>
      </c>
      <c r="B44" s="44">
        <f t="shared" si="2"/>
        <v>80</v>
      </c>
      <c r="C44" s="47">
        <f>IF(B44&lt;0,"-",(Input!$C$11))</f>
        <v>285.44</v>
      </c>
      <c r="D44" s="48">
        <f>IF(B44&lt;=0,"",(-PPMT(Input!$H$15/12,$B$4-B45,$B$4,$F$4)))</f>
        <v>129.8775110791297</v>
      </c>
      <c r="E44" s="48">
        <f>IF(B44&lt;=0,"",(-IPMT(Input!$H$15/12,$B$4-B45,$B$4,$F$4)))</f>
        <v>155.56248892090829</v>
      </c>
      <c r="F44" s="47">
        <f t="shared" si="0"/>
        <v>15726.722660082978</v>
      </c>
    </row>
    <row r="45" spans="1:6" x14ac:dyDescent="0.25">
      <c r="A45" s="44">
        <v>41</v>
      </c>
      <c r="B45" s="44">
        <f t="shared" si="2"/>
        <v>79</v>
      </c>
      <c r="C45" s="47">
        <f>IF(B45&lt;0,"-",(Input!$C$11))</f>
        <v>285.44</v>
      </c>
      <c r="D45" s="48">
        <f>IF(B45&lt;=0,"",(-PPMT(Input!$H$15/12,$B$4-B46,$B$4,$F$4)))</f>
        <v>131.16220779026352</v>
      </c>
      <c r="E45" s="48">
        <f>IF(B45&lt;=0,"",(-IPMT(Input!$H$15/12,$B$4-B46,$B$4,$F$4)))</f>
        <v>154.2777922097745</v>
      </c>
      <c r="F45" s="47">
        <f t="shared" si="0"/>
        <v>15596.845149003848</v>
      </c>
    </row>
    <row r="46" spans="1:6" x14ac:dyDescent="0.25">
      <c r="A46" s="44">
        <v>42</v>
      </c>
      <c r="B46" s="44">
        <f t="shared" si="2"/>
        <v>78</v>
      </c>
      <c r="C46" s="47">
        <f>IF(B46&lt;0,"-",(Input!$C$11))</f>
        <v>285.44</v>
      </c>
      <c r="D46" s="48">
        <f>IF(B46&lt;=0,"",(-PPMT(Input!$H$15/12,$B$4-B47,$B$4,$F$4)))</f>
        <v>132.45961221057564</v>
      </c>
      <c r="E46" s="48">
        <f>IF(B46&lt;=0,"",(-IPMT(Input!$H$15/12,$B$4-B47,$B$4,$F$4)))</f>
        <v>152.98038778946236</v>
      </c>
      <c r="F46" s="47">
        <f t="shared" si="0"/>
        <v>15465.682941213585</v>
      </c>
    </row>
    <row r="47" spans="1:6" x14ac:dyDescent="0.25">
      <c r="A47" s="44">
        <v>43</v>
      </c>
      <c r="B47" s="44">
        <f t="shared" si="2"/>
        <v>77</v>
      </c>
      <c r="C47" s="47">
        <f>IF(B47&lt;0,"-",(Input!$C$11))</f>
        <v>285.44</v>
      </c>
      <c r="D47" s="48">
        <f>IF(B47&lt;=0,"",(-PPMT(Input!$H$15/12,$B$4-B48,$B$4,$F$4)))</f>
        <v>133.76985003967377</v>
      </c>
      <c r="E47" s="48">
        <f>IF(B47&lt;=0,"",(-IPMT(Input!$H$15/12,$B$4-B48,$B$4,$F$4)))</f>
        <v>151.6701499603642</v>
      </c>
      <c r="F47" s="47">
        <f t="shared" si="0"/>
        <v>15333.223329003009</v>
      </c>
    </row>
    <row r="48" spans="1:6" x14ac:dyDescent="0.25">
      <c r="A48" s="44">
        <v>44</v>
      </c>
      <c r="B48" s="44">
        <f t="shared" si="2"/>
        <v>76</v>
      </c>
      <c r="C48" s="47">
        <f>IF(B48&lt;0,"-",(Input!$C$11))</f>
        <v>285.44</v>
      </c>
      <c r="D48" s="48">
        <f>IF(B48&lt;=0,"",(-PPMT(Input!$H$15/12,$B$4-B49,$B$4,$F$4)))</f>
        <v>135.09304822053613</v>
      </c>
      <c r="E48" s="48">
        <f>IF(B48&lt;=0,"",(-IPMT(Input!$H$15/12,$B$4-B49,$B$4,$F$4)))</f>
        <v>150.34695177950186</v>
      </c>
      <c r="F48" s="47">
        <f t="shared" si="0"/>
        <v>15199.453478963334</v>
      </c>
    </row>
    <row r="49" spans="1:6" x14ac:dyDescent="0.25">
      <c r="A49" s="44">
        <v>45</v>
      </c>
      <c r="B49" s="44">
        <f t="shared" si="2"/>
        <v>75</v>
      </c>
      <c r="C49" s="47">
        <f>IF(B49&lt;0,"-",(Input!$C$11))</f>
        <v>285.44</v>
      </c>
      <c r="D49" s="48">
        <f>IF(B49&lt;=0,"",(-PPMT(Input!$H$15/12,$B$4-B50,$B$4,$F$4)))</f>
        <v>136.42933495181038</v>
      </c>
      <c r="E49" s="48">
        <f>IF(B49&lt;=0,"",(-IPMT(Input!$H$15/12,$B$4-B50,$B$4,$F$4)))</f>
        <v>149.01066504822762</v>
      </c>
      <c r="F49" s="47">
        <f t="shared" si="0"/>
        <v>15064.360430742798</v>
      </c>
    </row>
    <row r="50" spans="1:6" x14ac:dyDescent="0.25">
      <c r="A50" s="44">
        <v>46</v>
      </c>
      <c r="B50" s="44">
        <f t="shared" si="2"/>
        <v>74</v>
      </c>
      <c r="C50" s="47">
        <f>IF(B50&lt;0,"-",(Input!$C$11))</f>
        <v>285.44</v>
      </c>
      <c r="D50" s="48">
        <f>IF(B50&lt;=0,"",(-PPMT(Input!$H$15/12,$B$4-B51,$B$4,$F$4)))</f>
        <v>137.77883970023427</v>
      </c>
      <c r="E50" s="48">
        <f>IF(B50&lt;=0,"",(-IPMT(Input!$H$15/12,$B$4-B51,$B$4,$F$4)))</f>
        <v>147.66116029980373</v>
      </c>
      <c r="F50" s="47">
        <f t="shared" si="0"/>
        <v>14927.931095790987</v>
      </c>
    </row>
    <row r="51" spans="1:6" x14ac:dyDescent="0.25">
      <c r="A51" s="44">
        <v>47</v>
      </c>
      <c r="B51" s="44">
        <f t="shared" si="2"/>
        <v>73</v>
      </c>
      <c r="C51" s="47">
        <f>IF(B51&lt;0,"-",(Input!$C$11))</f>
        <v>285.44</v>
      </c>
      <c r="D51" s="48">
        <f>IF(B51&lt;=0,"",(-PPMT(Input!$H$15/12,$B$4-B52,$B$4,$F$4)))</f>
        <v>139.14169321317911</v>
      </c>
      <c r="E51" s="48">
        <f>IF(B51&lt;=0,"",(-IPMT(Input!$H$15/12,$B$4-B52,$B$4,$F$4)))</f>
        <v>146.29830678685886</v>
      </c>
      <c r="F51" s="47">
        <f t="shared" si="0"/>
        <v>14790.152256090752</v>
      </c>
    </row>
    <row r="52" spans="1:6" x14ac:dyDescent="0.25">
      <c r="A52" s="44">
        <v>48</v>
      </c>
      <c r="B52" s="44">
        <f t="shared" si="2"/>
        <v>72</v>
      </c>
      <c r="C52" s="47">
        <f>IF(B52&lt;0,"-",(Input!$C$11))</f>
        <v>285.44</v>
      </c>
      <c r="D52" s="48">
        <f>IF(B52&lt;=0,"",(-PPMT(Input!$H$15/12,$B$4-B53,$B$4,$F$4)))</f>
        <v>140.51802753131719</v>
      </c>
      <c r="E52" s="48">
        <f>IF(B52&lt;=0,"",(-IPMT(Input!$H$15/12,$B$4-B53,$B$4,$F$4)))</f>
        <v>144.92197246872078</v>
      </c>
      <c r="F52" s="47">
        <f t="shared" si="0"/>
        <v>14651.010562877573</v>
      </c>
    </row>
    <row r="53" spans="1:6" x14ac:dyDescent="0.25">
      <c r="A53" s="44">
        <v>49</v>
      </c>
      <c r="B53" s="44">
        <f t="shared" si="2"/>
        <v>71</v>
      </c>
      <c r="C53" s="47">
        <f>IF(B53&lt;0,"-",(Input!$C$11))</f>
        <v>285.44</v>
      </c>
      <c r="D53" s="48">
        <f>IF(B53&lt;=0,"",(-PPMT(Input!$H$15/12,$B$4-B54,$B$4,$F$4)))</f>
        <v>141.90797600141457</v>
      </c>
      <c r="E53" s="48">
        <f>IF(B53&lt;=0,"",(-IPMT(Input!$H$15/12,$B$4-B54,$B$4,$F$4)))</f>
        <v>143.53202399862343</v>
      </c>
      <c r="F53" s="47">
        <f t="shared" si="0"/>
        <v>14510.492535346255</v>
      </c>
    </row>
    <row r="54" spans="1:6" x14ac:dyDescent="0.25">
      <c r="A54" s="44">
        <v>50</v>
      </c>
      <c r="B54" s="44">
        <f t="shared" si="2"/>
        <v>70</v>
      </c>
      <c r="C54" s="47">
        <f>IF(B54&lt;0,"-",(Input!$C$11))</f>
        <v>285.44</v>
      </c>
      <c r="D54" s="48">
        <f>IF(B54&lt;=0,"",(-PPMT(Input!$H$15/12,$B$4-B55,$B$4,$F$4)))</f>
        <v>143.31167328925065</v>
      </c>
      <c r="E54" s="48">
        <f>IF(B54&lt;=0,"",(-IPMT(Input!$H$15/12,$B$4-B55,$B$4,$F$4)))</f>
        <v>142.12832671078735</v>
      </c>
      <c r="F54" s="47">
        <f t="shared" si="0"/>
        <v>14368.584559344841</v>
      </c>
    </row>
    <row r="55" spans="1:6" x14ac:dyDescent="0.25">
      <c r="A55" s="44">
        <v>51</v>
      </c>
      <c r="B55" s="44">
        <f t="shared" si="2"/>
        <v>69</v>
      </c>
      <c r="C55" s="47">
        <f>IF(B55&lt;0,"-",(Input!$C$11))</f>
        <v>285.44</v>
      </c>
      <c r="D55" s="48">
        <f>IF(B55&lt;=0,"",(-PPMT(Input!$H$15/12,$B$4-B56,$B$4,$F$4)))</f>
        <v>144.7292553926651</v>
      </c>
      <c r="E55" s="48">
        <f>IF(B55&lt;=0,"",(-IPMT(Input!$H$15/12,$B$4-B56,$B$4,$F$4)))</f>
        <v>140.71074460737293</v>
      </c>
      <c r="F55" s="47">
        <f t="shared" si="0"/>
        <v>14225.272886055591</v>
      </c>
    </row>
    <row r="56" spans="1:6" x14ac:dyDescent="0.25">
      <c r="A56" s="44">
        <v>52</v>
      </c>
      <c r="B56" s="44">
        <f t="shared" si="2"/>
        <v>68</v>
      </c>
      <c r="C56" s="47">
        <f>IF(B56&lt;0,"-",(Input!$C$11))</f>
        <v>285.44</v>
      </c>
      <c r="D56" s="48">
        <f>IF(B56&lt;=0,"",(-PPMT(Input!$H$15/12,$B$4-B57,$B$4,$F$4)))</f>
        <v>146.16085965473414</v>
      </c>
      <c r="E56" s="48">
        <f>IF(B56&lt;=0,"",(-IPMT(Input!$H$15/12,$B$4-B57,$B$4,$F$4)))</f>
        <v>139.27914034530383</v>
      </c>
      <c r="F56" s="47">
        <f t="shared" si="0"/>
        <v>14080.543630662925</v>
      </c>
    </row>
    <row r="57" spans="1:6" x14ac:dyDescent="0.25">
      <c r="A57" s="44">
        <v>53</v>
      </c>
      <c r="B57" s="44">
        <f t="shared" si="2"/>
        <v>67</v>
      </c>
      <c r="C57" s="47">
        <f>IF(B57&lt;0,"-",(Input!$C$11))</f>
        <v>285.44</v>
      </c>
      <c r="D57" s="48">
        <f>IF(B57&lt;=0,"",(-PPMT(Input!$H$15/12,$B$4-B58,$B$4,$F$4)))</f>
        <v>147.6066247770772</v>
      </c>
      <c r="E57" s="48">
        <f>IF(B57&lt;=0,"",(-IPMT(Input!$H$15/12,$B$4-B58,$B$4,$F$4)))</f>
        <v>137.8333752229608</v>
      </c>
      <c r="F57" s="47">
        <f t="shared" si="0"/>
        <v>13934.382771008191</v>
      </c>
    </row>
    <row r="58" spans="1:6" x14ac:dyDescent="0.25">
      <c r="A58" s="44">
        <v>54</v>
      </c>
      <c r="B58" s="44">
        <f t="shared" si="2"/>
        <v>66</v>
      </c>
      <c r="C58" s="47">
        <f>IF(B58&lt;0,"-",(Input!$C$11))</f>
        <v>285.44</v>
      </c>
      <c r="D58" s="48">
        <f>IF(B58&lt;=0,"",(-PPMT(Input!$H$15/12,$B$4-B59,$B$4,$F$4)))</f>
        <v>149.06669083329487</v>
      </c>
      <c r="E58" s="48">
        <f>IF(B58&lt;=0,"",(-IPMT(Input!$H$15/12,$B$4-B59,$B$4,$F$4)))</f>
        <v>136.3733091667431</v>
      </c>
      <c r="F58" s="47">
        <f t="shared" si="0"/>
        <v>13786.776146231114</v>
      </c>
    </row>
    <row r="59" spans="1:6" x14ac:dyDescent="0.25">
      <c r="A59" s="44">
        <v>55</v>
      </c>
      <c r="B59" s="44">
        <f t="shared" si="2"/>
        <v>65</v>
      </c>
      <c r="C59" s="47">
        <f>IF(B59&lt;0,"-",(Input!$C$11))</f>
        <v>285.44</v>
      </c>
      <c r="D59" s="48">
        <f>IF(B59&lt;=0,"",(-PPMT(Input!$H$15/12,$B$4-B60,$B$4,$F$4)))</f>
        <v>150.54119928254025</v>
      </c>
      <c r="E59" s="48">
        <f>IF(B59&lt;=0,"",(-IPMT(Input!$H$15/12,$B$4-B60,$B$4,$F$4)))</f>
        <v>134.89880071749775</v>
      </c>
      <c r="F59" s="47">
        <f t="shared" si="0"/>
        <v>13637.709455397819</v>
      </c>
    </row>
    <row r="60" spans="1:6" x14ac:dyDescent="0.25">
      <c r="A60" s="44">
        <v>56</v>
      </c>
      <c r="B60" s="44">
        <f t="shared" si="2"/>
        <v>64</v>
      </c>
      <c r="C60" s="47">
        <f>IF(B60&lt;0,"-",(Input!$C$11))</f>
        <v>285.44</v>
      </c>
      <c r="D60" s="48">
        <f>IF(B60&lt;=0,"",(-PPMT(Input!$H$15/12,$B$4-B61,$B$4,$F$4)))</f>
        <v>152.03029298322403</v>
      </c>
      <c r="E60" s="48">
        <f>IF(B60&lt;=0,"",(-IPMT(Input!$H$15/12,$B$4-B61,$B$4,$F$4)))</f>
        <v>133.40970701681394</v>
      </c>
      <c r="F60" s="47">
        <f t="shared" si="0"/>
        <v>13487.168256115277</v>
      </c>
    </row>
    <row r="61" spans="1:6" x14ac:dyDescent="0.25">
      <c r="A61" s="44">
        <v>57</v>
      </c>
      <c r="B61" s="44">
        <f t="shared" si="2"/>
        <v>63</v>
      </c>
      <c r="C61" s="47">
        <f>IF(B61&lt;0,"-",(Input!$C$11))</f>
        <v>285.44</v>
      </c>
      <c r="D61" s="48">
        <f>IF(B61&lt;=0,"",(-PPMT(Input!$H$15/12,$B$4-B62,$B$4,$F$4)))</f>
        <v>153.53411620685554</v>
      </c>
      <c r="E61" s="48">
        <f>IF(B61&lt;=0,"",(-IPMT(Input!$H$15/12,$B$4-B62,$B$4,$F$4)))</f>
        <v>131.90588379318243</v>
      </c>
      <c r="F61" s="47">
        <f t="shared" si="0"/>
        <v>13335.137963132054</v>
      </c>
    </row>
    <row r="62" spans="1:6" x14ac:dyDescent="0.25">
      <c r="A62" s="44">
        <v>58</v>
      </c>
      <c r="B62" s="44">
        <f t="shared" si="2"/>
        <v>62</v>
      </c>
      <c r="C62" s="47">
        <f>IF(B62&lt;0,"-",(Input!$C$11))</f>
        <v>285.44</v>
      </c>
      <c r="D62" s="48">
        <f>IF(B62&lt;=0,"",(-PPMT(Input!$H$15/12,$B$4-B63,$B$4,$F$4)))</f>
        <v>155.05281465202066</v>
      </c>
      <c r="E62" s="48">
        <f>IF(B62&lt;=0,"",(-IPMT(Input!$H$15/12,$B$4-B63,$B$4,$F$4)))</f>
        <v>130.38718534801731</v>
      </c>
      <c r="F62" s="47">
        <f t="shared" si="0"/>
        <v>13181.603846925198</v>
      </c>
    </row>
    <row r="63" spans="1:6" x14ac:dyDescent="0.25">
      <c r="A63" s="44">
        <v>59</v>
      </c>
      <c r="B63" s="44">
        <f t="shared" si="2"/>
        <v>61</v>
      </c>
      <c r="C63" s="47">
        <f>IF(B63&lt;0,"-",(Input!$C$11))</f>
        <v>285.44</v>
      </c>
      <c r="D63" s="48">
        <f>IF(B63&lt;=0,"",(-PPMT(Input!$H$15/12,$B$4-B64,$B$4,$F$4)))</f>
        <v>156.58653545849751</v>
      </c>
      <c r="E63" s="48">
        <f>IF(B63&lt;=0,"",(-IPMT(Input!$H$15/12,$B$4-B64,$B$4,$F$4)))</f>
        <v>128.85346454154046</v>
      </c>
      <c r="F63" s="47">
        <f t="shared" si="0"/>
        <v>13026.551032273177</v>
      </c>
    </row>
    <row r="64" spans="1:6" x14ac:dyDescent="0.25">
      <c r="A64" s="44">
        <v>60</v>
      </c>
      <c r="B64" s="44">
        <f t="shared" si="2"/>
        <v>60</v>
      </c>
      <c r="C64" s="47">
        <f>IF(B64&lt;0,"-",(Input!$C$11))</f>
        <v>285.44</v>
      </c>
      <c r="D64" s="48">
        <f>IF(B64&lt;=0,"",(-PPMT(Input!$H$15/12,$B$4-B65,$B$4,$F$4)))</f>
        <v>158.13542722151263</v>
      </c>
      <c r="E64" s="48">
        <f>IF(B64&lt;=0,"",(-IPMT(Input!$H$15/12,$B$4-B65,$B$4,$F$4)))</f>
        <v>127.30457277852533</v>
      </c>
      <c r="F64" s="47">
        <f t="shared" si="0"/>
        <v>12869.96449681468</v>
      </c>
    </row>
    <row r="65" spans="1:6" x14ac:dyDescent="0.25">
      <c r="A65" s="44">
        <v>61</v>
      </c>
      <c r="B65" s="44">
        <f t="shared" si="2"/>
        <v>59</v>
      </c>
      <c r="C65" s="47">
        <f>IF(B65&lt;0,"-",(Input!$C$11))</f>
        <v>285.44</v>
      </c>
      <c r="D65" s="48">
        <f>IF(B65&lt;=0,"",(-PPMT(Input!$H$15/12,$B$4-B66,$B$4,$F$4)))</f>
        <v>159.6996400061374</v>
      </c>
      <c r="E65" s="48">
        <f>IF(B65&lt;=0,"",(-IPMT(Input!$H$15/12,$B$4-B66,$B$4,$F$4)))</f>
        <v>125.74035999390061</v>
      </c>
      <c r="F65" s="47">
        <f t="shared" si="0"/>
        <v>12711.829069593168</v>
      </c>
    </row>
    <row r="66" spans="1:6" x14ac:dyDescent="0.25">
      <c r="A66" s="44">
        <v>62</v>
      </c>
      <c r="B66" s="44">
        <f t="shared" si="2"/>
        <v>58</v>
      </c>
      <c r="C66" s="47">
        <f>IF(B66&lt;0,"-",(Input!$C$11))</f>
        <v>285.44</v>
      </c>
      <c r="D66" s="48">
        <f>IF(B66&lt;=0,"",(-PPMT(Input!$H$15/12,$B$4-B67,$B$4,$F$4)))</f>
        <v>161.27932536182723</v>
      </c>
      <c r="E66" s="48">
        <f>IF(B66&lt;=0,"",(-IPMT(Input!$H$15/12,$B$4-B67,$B$4,$F$4)))</f>
        <v>124.16067463821078</v>
      </c>
      <c r="F66" s="47">
        <f t="shared" si="0"/>
        <v>12552.12942958703</v>
      </c>
    </row>
    <row r="67" spans="1:6" x14ac:dyDescent="0.25">
      <c r="A67" s="44">
        <v>63</v>
      </c>
      <c r="B67" s="44">
        <f t="shared" si="2"/>
        <v>57</v>
      </c>
      <c r="C67" s="47">
        <f>IF(B67&lt;0,"-",(Input!$C$11))</f>
        <v>285.44</v>
      </c>
      <c r="D67" s="48">
        <f>IF(B67&lt;=0,"",(-PPMT(Input!$H$15/12,$B$4-B68,$B$4,$F$4)))</f>
        <v>162.87463633710436</v>
      </c>
      <c r="E67" s="48">
        <f>IF(B67&lt;=0,"",(-IPMT(Input!$H$15/12,$B$4-B68,$B$4,$F$4)))</f>
        <v>122.56536366293359</v>
      </c>
      <c r="F67" s="47">
        <f t="shared" si="0"/>
        <v>12390.850104225203</v>
      </c>
    </row>
    <row r="68" spans="1:6" x14ac:dyDescent="0.25">
      <c r="A68" s="44">
        <v>64</v>
      </c>
      <c r="B68" s="44">
        <f t="shared" si="2"/>
        <v>56</v>
      </c>
      <c r="C68" s="47">
        <f>IF(B68&lt;0,"-",(Input!$C$11))</f>
        <v>285.44</v>
      </c>
      <c r="D68" s="48">
        <f>IF(B68&lt;=0,"",(-PPMT(Input!$H$15/12,$B$4-B69,$B$4,$F$4)))</f>
        <v>164.48572749438645</v>
      </c>
      <c r="E68" s="48">
        <f>IF(B68&lt;=0,"",(-IPMT(Input!$H$15/12,$B$4-B69,$B$4,$F$4)))</f>
        <v>120.9542725056515</v>
      </c>
      <c r="F68" s="47">
        <f t="shared" si="0"/>
        <v>12227.975467888098</v>
      </c>
    </row>
    <row r="69" spans="1:6" x14ac:dyDescent="0.25">
      <c r="A69" s="44">
        <v>65</v>
      </c>
      <c r="B69" s="44">
        <f t="shared" si="2"/>
        <v>55</v>
      </c>
      <c r="C69" s="47">
        <f>IF(B69&lt;0,"-",(Input!$C$11))</f>
        <v>285.44</v>
      </c>
      <c r="D69" s="48">
        <f>IF(B69&lt;=0,"",(-PPMT(Input!$H$15/12,$B$4-B70,$B$4,$F$4)))</f>
        <v>166.112754924961</v>
      </c>
      <c r="E69" s="48">
        <f>IF(B69&lt;=0,"",(-IPMT(Input!$H$15/12,$B$4-B70,$B$4,$F$4)))</f>
        <v>119.32724507507696</v>
      </c>
      <c r="F69" s="47">
        <f t="shared" ref="F69:F124" si="4">IF(A69&gt;$B$4,"",(F68-D68))</f>
        <v>12063.489740393712</v>
      </c>
    </row>
    <row r="70" spans="1:6" x14ac:dyDescent="0.25">
      <c r="A70" s="44">
        <v>66</v>
      </c>
      <c r="B70" s="44">
        <f t="shared" ref="B70:B124" si="5">B69-1</f>
        <v>54</v>
      </c>
      <c r="C70" s="47">
        <f>IF(B70&lt;0,"-",(Input!$C$11))</f>
        <v>285.44</v>
      </c>
      <c r="D70" s="48">
        <f>IF(B70&lt;=0,"",(-PPMT(Input!$H$15/12,$B$4-B71,$B$4,$F$4)))</f>
        <v>167.75587626410845</v>
      </c>
      <c r="E70" s="48">
        <f>IF(B70&lt;=0,"",(-IPMT(Input!$H$15/12,$B$4-B71,$B$4,$F$4)))</f>
        <v>117.68412373592955</v>
      </c>
      <c r="F70" s="47">
        <f t="shared" si="4"/>
        <v>11897.376985468751</v>
      </c>
    </row>
    <row r="71" spans="1:6" x14ac:dyDescent="0.25">
      <c r="A71" s="44">
        <v>67</v>
      </c>
      <c r="B71" s="44">
        <f t="shared" si="5"/>
        <v>53</v>
      </c>
      <c r="C71" s="47">
        <f>IF(B71&lt;0,"-",(Input!$C$11))</f>
        <v>285.44</v>
      </c>
      <c r="D71" s="48">
        <f>IF(B71&lt;=0,"",(-PPMT(Input!$H$15/12,$B$4-B72,$B$4,$F$4)))</f>
        <v>169.41525070637479</v>
      </c>
      <c r="E71" s="48">
        <f>IF(B71&lt;=0,"",(-IPMT(Input!$H$15/12,$B$4-B72,$B$4,$F$4)))</f>
        <v>116.02474929366321</v>
      </c>
      <c r="F71" s="47">
        <f t="shared" si="4"/>
        <v>11729.621109204641</v>
      </c>
    </row>
    <row r="72" spans="1:6" x14ac:dyDescent="0.25">
      <c r="A72" s="44">
        <v>68</v>
      </c>
      <c r="B72" s="44">
        <f t="shared" si="5"/>
        <v>52</v>
      </c>
      <c r="C72" s="47">
        <f>IF(B72&lt;0,"-",(Input!$C$11))</f>
        <v>285.44</v>
      </c>
      <c r="D72" s="48">
        <f>IF(B72&lt;=0,"",(-PPMT(Input!$H$15/12,$B$4-B73,$B$4,$F$4)))</f>
        <v>171.09103902099523</v>
      </c>
      <c r="E72" s="48">
        <f>IF(B72&lt;=0,"",(-IPMT(Input!$H$15/12,$B$4-B73,$B$4,$F$4)))</f>
        <v>114.34896097904274</v>
      </c>
      <c r="F72" s="47">
        <f t="shared" si="4"/>
        <v>11560.205858498266</v>
      </c>
    </row>
    <row r="73" spans="1:6" x14ac:dyDescent="0.25">
      <c r="A73" s="44">
        <v>69</v>
      </c>
      <c r="B73" s="44">
        <f t="shared" si="5"/>
        <v>51</v>
      </c>
      <c r="C73" s="47">
        <f>IF(B73&lt;0,"-",(Input!$C$11))</f>
        <v>285.44</v>
      </c>
      <c r="D73" s="48">
        <f>IF(B73&lt;=0,"",(-PPMT(Input!$H$15/12,$B$4-B74,$B$4,$F$4)))</f>
        <v>172.78340356747026</v>
      </c>
      <c r="E73" s="48">
        <f>IF(B73&lt;=0,"",(-IPMT(Input!$H$15/12,$B$4-B74,$B$4,$F$4)))</f>
        <v>112.65659643256772</v>
      </c>
      <c r="F73" s="47">
        <f t="shared" si="4"/>
        <v>11389.11481947727</v>
      </c>
    </row>
    <row r="74" spans="1:6" x14ac:dyDescent="0.25">
      <c r="A74" s="44">
        <v>70</v>
      </c>
      <c r="B74" s="44">
        <f t="shared" si="5"/>
        <v>50</v>
      </c>
      <c r="C74" s="47">
        <f>IF(B74&lt;0,"-",(Input!$C$11))</f>
        <v>285.44</v>
      </c>
      <c r="D74" s="48">
        <f>IF(B74&lt;=0,"",(-PPMT(Input!$H$15/12,$B$4-B75,$B$4,$F$4)))</f>
        <v>174.49250831129609</v>
      </c>
      <c r="E74" s="48">
        <f>IF(B74&lt;=0,"",(-IPMT(Input!$H$15/12,$B$4-B75,$B$4,$F$4)))</f>
        <v>110.94749168874185</v>
      </c>
      <c r="F74" s="47">
        <f t="shared" si="4"/>
        <v>11216.331415909801</v>
      </c>
    </row>
    <row r="75" spans="1:6" x14ac:dyDescent="0.25">
      <c r="A75" s="44">
        <v>71</v>
      </c>
      <c r="B75" s="44">
        <f t="shared" si="5"/>
        <v>49</v>
      </c>
      <c r="C75" s="47">
        <f>IF(B75&lt;0,"-",(Input!$C$11))</f>
        <v>285.44</v>
      </c>
      <c r="D75" s="48">
        <f>IF(B75&lt;=0,"",(-PPMT(Input!$H$15/12,$B$4-B76,$B$4,$F$4)))</f>
        <v>176.21851883985047</v>
      </c>
      <c r="E75" s="48">
        <f>IF(B75&lt;=0,"",(-IPMT(Input!$H$15/12,$B$4-B76,$B$4,$F$4)))</f>
        <v>109.22148116018748</v>
      </c>
      <c r="F75" s="47">
        <f t="shared" si="4"/>
        <v>11041.838907598505</v>
      </c>
    </row>
    <row r="76" spans="1:6" x14ac:dyDescent="0.25">
      <c r="A76" s="44">
        <v>72</v>
      </c>
      <c r="B76" s="44">
        <f t="shared" si="5"/>
        <v>48</v>
      </c>
      <c r="C76" s="47">
        <f>IF(B76&lt;0,"-",(Input!$C$11))</f>
        <v>285.44</v>
      </c>
      <c r="D76" s="48">
        <f>IF(B76&lt;=0,"",(-PPMT(Input!$H$15/12,$B$4-B77,$B$4,$F$4)))</f>
        <v>177.96160237843551</v>
      </c>
      <c r="E76" s="48">
        <f>IF(B76&lt;=0,"",(-IPMT(Input!$H$15/12,$B$4-B77,$B$4,$F$4)))</f>
        <v>107.47839762160245</v>
      </c>
      <c r="F76" s="47">
        <f t="shared" si="4"/>
        <v>10865.620388758654</v>
      </c>
    </row>
    <row r="77" spans="1:6" x14ac:dyDescent="0.25">
      <c r="A77" s="44">
        <v>73</v>
      </c>
      <c r="B77" s="44">
        <f t="shared" si="5"/>
        <v>47</v>
      </c>
      <c r="C77" s="47">
        <f>IF(B77&lt;0,"-",(Input!$C$11))</f>
        <v>285.44</v>
      </c>
      <c r="D77" s="48">
        <f>IF(B77&lt;=0,"",(-PPMT(Input!$H$15/12,$B$4-B78,$B$4,$F$4)))</f>
        <v>179.7219278064797</v>
      </c>
      <c r="E77" s="48">
        <f>IF(B77&lt;=0,"",(-IPMT(Input!$H$15/12,$B$4-B78,$B$4,$F$4)))</f>
        <v>105.71807219355829</v>
      </c>
      <c r="F77" s="47">
        <f t="shared" si="4"/>
        <v>10687.65878638022</v>
      </c>
    </row>
    <row r="78" spans="1:6" x14ac:dyDescent="0.25">
      <c r="A78" s="44">
        <v>74</v>
      </c>
      <c r="B78" s="44">
        <f t="shared" si="5"/>
        <v>46</v>
      </c>
      <c r="C78" s="47">
        <f>IF(B78&lt;0,"-",(Input!$C$11))</f>
        <v>285.44</v>
      </c>
      <c r="D78" s="48">
        <f>IF(B78&lt;=0,"",(-PPMT(Input!$H$15/12,$B$4-B79,$B$4,$F$4)))</f>
        <v>181.49966567389959</v>
      </c>
      <c r="E78" s="48">
        <f>IF(B78&lt;=0,"",(-IPMT(Input!$H$15/12,$B$4-B79,$B$4,$F$4)))</f>
        <v>103.9403343261384</v>
      </c>
      <c r="F78" s="47">
        <f t="shared" si="4"/>
        <v>10507.936858573739</v>
      </c>
    </row>
    <row r="79" spans="1:6" x14ac:dyDescent="0.25">
      <c r="A79" s="44">
        <v>75</v>
      </c>
      <c r="B79" s="44">
        <f t="shared" si="5"/>
        <v>45</v>
      </c>
      <c r="C79" s="47">
        <f>IF(B79&lt;0,"-",(Input!$C$11))</f>
        <v>285.44</v>
      </c>
      <c r="D79" s="48">
        <f>IF(B79&lt;=0,"",(-PPMT(Input!$H$15/12,$B$4-B80,$B$4,$F$4)))</f>
        <v>183.29498821762374</v>
      </c>
      <c r="E79" s="48">
        <f>IF(B79&lt;=0,"",(-IPMT(Input!$H$15/12,$B$4-B80,$B$4,$F$4)))</f>
        <v>102.14501178241426</v>
      </c>
      <c r="F79" s="47">
        <f t="shared" si="4"/>
        <v>10326.437192899839</v>
      </c>
    </row>
    <row r="80" spans="1:6" x14ac:dyDescent="0.25">
      <c r="A80" s="44">
        <v>76</v>
      </c>
      <c r="B80" s="44">
        <f t="shared" si="5"/>
        <v>44</v>
      </c>
      <c r="C80" s="47">
        <f>IF(B80&lt;0,"-",(Input!$C$11))</f>
        <v>285.44</v>
      </c>
      <c r="D80" s="48">
        <f>IF(B80&lt;=0,"",(-PPMT(Input!$H$15/12,$B$4-B81,$B$4,$F$4)))</f>
        <v>185.10806937827999</v>
      </c>
      <c r="E80" s="48">
        <f>IF(B80&lt;=0,"",(-IPMT(Input!$H$15/12,$B$4-B81,$B$4,$F$4)))</f>
        <v>100.33193062175799</v>
      </c>
      <c r="F80" s="47">
        <f t="shared" si="4"/>
        <v>10143.142204682215</v>
      </c>
    </row>
    <row r="81" spans="1:6" x14ac:dyDescent="0.25">
      <c r="A81" s="44">
        <v>77</v>
      </c>
      <c r="B81" s="44">
        <f t="shared" si="5"/>
        <v>43</v>
      </c>
      <c r="C81" s="47">
        <f>IF(B81&lt;0,"-",(Input!$C$11))</f>
        <v>285.44</v>
      </c>
      <c r="D81" s="48">
        <f>IF(B81&lt;=0,"",(-PPMT(Input!$H$15/12,$B$4-B82,$B$4,$F$4)))</f>
        <v>186.93908481704767</v>
      </c>
      <c r="E81" s="48">
        <f>IF(B81&lt;=0,"",(-IPMT(Input!$H$15/12,$B$4-B82,$B$4,$F$4)))</f>
        <v>98.500915182990326</v>
      </c>
      <c r="F81" s="47">
        <f t="shared" si="4"/>
        <v>9958.0341353039348</v>
      </c>
    </row>
    <row r="82" spans="1:6" x14ac:dyDescent="0.25">
      <c r="A82" s="44">
        <v>78</v>
      </c>
      <c r="B82" s="44">
        <f t="shared" si="5"/>
        <v>42</v>
      </c>
      <c r="C82" s="47">
        <f>IF(B82&lt;0,"-",(Input!$C$11))</f>
        <v>285.44</v>
      </c>
      <c r="D82" s="48">
        <f>IF(B82&lt;=0,"",(-PPMT(Input!$H$15/12,$B$4-B83,$B$4,$F$4)))</f>
        <v>188.78821193267669</v>
      </c>
      <c r="E82" s="48">
        <f>IF(B82&lt;=0,"",(-IPMT(Input!$H$15/12,$B$4-B83,$B$4,$F$4)))</f>
        <v>96.651788067361309</v>
      </c>
      <c r="F82" s="47">
        <f t="shared" si="4"/>
        <v>9771.095050486887</v>
      </c>
    </row>
    <row r="83" spans="1:6" x14ac:dyDescent="0.25">
      <c r="A83" s="44">
        <v>79</v>
      </c>
      <c r="B83" s="44">
        <f t="shared" si="5"/>
        <v>41</v>
      </c>
      <c r="C83" s="47">
        <f>IF(B83&lt;0,"-",(Input!$C$11))</f>
        <v>285.44</v>
      </c>
      <c r="D83" s="48">
        <f>IF(B83&lt;=0,"",(-PPMT(Input!$H$15/12,$B$4-B84,$B$4,$F$4)))</f>
        <v>190.65562987867483</v>
      </c>
      <c r="E83" s="48">
        <f>IF(B83&lt;=0,"",(-IPMT(Input!$H$15/12,$B$4-B84,$B$4,$F$4)))</f>
        <v>94.784370121363125</v>
      </c>
      <c r="F83" s="47">
        <f t="shared" si="4"/>
        <v>9582.3068385542101</v>
      </c>
    </row>
    <row r="84" spans="1:6" x14ac:dyDescent="0.25">
      <c r="A84" s="44">
        <v>80</v>
      </c>
      <c r="B84" s="44">
        <f t="shared" si="5"/>
        <v>40</v>
      </c>
      <c r="C84" s="47">
        <f>IF(B84&lt;0,"-",(Input!$C$11))</f>
        <v>285.44</v>
      </c>
      <c r="D84" s="48">
        <f>IF(B84&lt;=0,"",(-PPMT(Input!$H$15/12,$B$4-B85,$B$4,$F$4)))</f>
        <v>192.54151958066527</v>
      </c>
      <c r="E84" s="48">
        <f>IF(B84&lt;=0,"",(-IPMT(Input!$H$15/12,$B$4-B85,$B$4,$F$4)))</f>
        <v>92.898480419372703</v>
      </c>
      <c r="F84" s="47">
        <f t="shared" si="4"/>
        <v>9391.6512086755356</v>
      </c>
    </row>
    <row r="85" spans="1:6" x14ac:dyDescent="0.25">
      <c r="A85" s="44">
        <v>81</v>
      </c>
      <c r="B85" s="44">
        <f t="shared" si="5"/>
        <v>39</v>
      </c>
      <c r="C85" s="47">
        <f>IF(B85&lt;0,"-",(Input!$C$11))</f>
        <v>285.44</v>
      </c>
      <c r="D85" s="48">
        <f>IF(B85&lt;=0,"",(-PPMT(Input!$H$15/12,$B$4-B86,$B$4,$F$4)))</f>
        <v>194.44606375391544</v>
      </c>
      <c r="E85" s="48">
        <f>IF(B85&lt;=0,"",(-IPMT(Input!$H$15/12,$B$4-B86,$B$4,$F$4)))</f>
        <v>90.993936246122544</v>
      </c>
      <c r="F85" s="47">
        <f t="shared" si="4"/>
        <v>9199.1096890948702</v>
      </c>
    </row>
    <row r="86" spans="1:6" x14ac:dyDescent="0.25">
      <c r="A86" s="44">
        <v>82</v>
      </c>
      <c r="B86" s="44">
        <f t="shared" si="5"/>
        <v>38</v>
      </c>
      <c r="C86" s="47">
        <f>IF(B86&lt;0,"-",(Input!$C$11))</f>
        <v>285.44</v>
      </c>
      <c r="D86" s="48">
        <f>IF(B86&lt;=0,"",(-PPMT(Input!$H$15/12,$B$4-B87,$B$4,$F$4)))</f>
        <v>196.3694469210395</v>
      </c>
      <c r="E86" s="48">
        <f>IF(B86&lt;=0,"",(-IPMT(Input!$H$15/12,$B$4-B87,$B$4,$F$4)))</f>
        <v>89.070553078998458</v>
      </c>
      <c r="F86" s="47">
        <f t="shared" si="4"/>
        <v>9004.6636253409542</v>
      </c>
    </row>
    <row r="87" spans="1:6" x14ac:dyDescent="0.25">
      <c r="A87" s="44">
        <v>83</v>
      </c>
      <c r="B87" s="44">
        <f t="shared" si="5"/>
        <v>37</v>
      </c>
      <c r="C87" s="47">
        <f>IF(B87&lt;0,"-",(Input!$C$11))</f>
        <v>285.44</v>
      </c>
      <c r="D87" s="48">
        <f>IF(B87&lt;=0,"",(-PPMT(Input!$H$15/12,$B$4-B88,$B$4,$F$4)))</f>
        <v>198.31185542987618</v>
      </c>
      <c r="E87" s="48">
        <f>IF(B87&lt;=0,"",(-IPMT(Input!$H$15/12,$B$4-B88,$B$4,$F$4)))</f>
        <v>87.128144570161822</v>
      </c>
      <c r="F87" s="47">
        <f t="shared" si="4"/>
        <v>8808.2941784199156</v>
      </c>
    </row>
    <row r="88" spans="1:6" x14ac:dyDescent="0.25">
      <c r="A88" s="44">
        <v>84</v>
      </c>
      <c r="B88" s="44">
        <f t="shared" si="5"/>
        <v>36</v>
      </c>
      <c r="C88" s="47">
        <f>IF(B88&lt;0,"-",(Input!$C$11))</f>
        <v>285.44</v>
      </c>
      <c r="D88" s="48">
        <f>IF(B88&lt;=0,"",(-PPMT(Input!$H$15/12,$B$4-B89,$B$4,$F$4)))</f>
        <v>200.27347747154269</v>
      </c>
      <c r="E88" s="48">
        <f>IF(B88&lt;=0,"",(-IPMT(Input!$H$15/12,$B$4-B89,$B$4,$F$4)))</f>
        <v>85.166522528495307</v>
      </c>
      <c r="F88" s="47">
        <f t="shared" si="4"/>
        <v>8609.9823229900394</v>
      </c>
    </row>
    <row r="89" spans="1:6" x14ac:dyDescent="0.25">
      <c r="A89" s="44">
        <v>85</v>
      </c>
      <c r="B89" s="44">
        <f t="shared" si="5"/>
        <v>35</v>
      </c>
      <c r="C89" s="47">
        <f>IF(B89&lt;0,"-",(Input!$C$11))</f>
        <v>285.44</v>
      </c>
      <c r="D89" s="48">
        <f>IF(B89&lt;=0,"",(-PPMT(Input!$H$15/12,$B$4-B90,$B$4,$F$4)))</f>
        <v>202.2545030986681</v>
      </c>
      <c r="E89" s="48">
        <f>IF(B89&lt;=0,"",(-IPMT(Input!$H$15/12,$B$4-B90,$B$4,$F$4)))</f>
        <v>83.185496901369874</v>
      </c>
      <c r="F89" s="47">
        <f t="shared" si="4"/>
        <v>8409.7088455184967</v>
      </c>
    </row>
    <row r="90" spans="1:6" x14ac:dyDescent="0.25">
      <c r="A90" s="44">
        <v>86</v>
      </c>
      <c r="B90" s="44">
        <f t="shared" si="5"/>
        <v>34</v>
      </c>
      <c r="C90" s="47">
        <f>IF(B90&lt;0,"-",(Input!$C$11))</f>
        <v>285.44</v>
      </c>
      <c r="D90" s="48">
        <f>IF(B90&lt;=0,"",(-PPMT(Input!$H$15/12,$B$4-B91,$B$4,$F$4)))</f>
        <v>204.25512424380659</v>
      </c>
      <c r="E90" s="48">
        <f>IF(B90&lt;=0,"",(-IPMT(Input!$H$15/12,$B$4-B91,$B$4,$F$4)))</f>
        <v>81.184875756231406</v>
      </c>
      <c r="F90" s="47">
        <f t="shared" si="4"/>
        <v>8207.4543424198291</v>
      </c>
    </row>
    <row r="91" spans="1:6" x14ac:dyDescent="0.25">
      <c r="A91" s="44">
        <v>87</v>
      </c>
      <c r="B91" s="44">
        <f t="shared" si="5"/>
        <v>33</v>
      </c>
      <c r="C91" s="47">
        <f>IF(B91&lt;0,"-",(Input!$C$11))</f>
        <v>285.44</v>
      </c>
      <c r="D91" s="48">
        <f>IF(B91&lt;=0,"",(-PPMT(Input!$H$15/12,$B$4-B92,$B$4,$F$4)))</f>
        <v>206.27553473803277</v>
      </c>
      <c r="E91" s="48">
        <f>IF(B91&lt;=0,"",(-IPMT(Input!$H$15/12,$B$4-B92,$B$4,$F$4)))</f>
        <v>79.164465262005265</v>
      </c>
      <c r="F91" s="47">
        <f t="shared" si="4"/>
        <v>8003.1992181760224</v>
      </c>
    </row>
    <row r="92" spans="1:6" x14ac:dyDescent="0.25">
      <c r="A92" s="44">
        <v>88</v>
      </c>
      <c r="B92" s="44">
        <f t="shared" si="5"/>
        <v>32</v>
      </c>
      <c r="C92" s="47">
        <f>IF(B92&lt;0,"-",(Input!$C$11))</f>
        <v>285.44</v>
      </c>
      <c r="D92" s="48">
        <f>IF(B92&lt;=0,"",(-PPMT(Input!$H$15/12,$B$4-B93,$B$4,$F$4)))</f>
        <v>208.31593032972114</v>
      </c>
      <c r="E92" s="48">
        <f>IF(B92&lt;=0,"",(-IPMT(Input!$H$15/12,$B$4-B93,$B$4,$F$4)))</f>
        <v>77.124069670316828</v>
      </c>
      <c r="F92" s="47">
        <f t="shared" si="4"/>
        <v>7796.9236834379899</v>
      </c>
    </row>
    <row r="93" spans="1:6" x14ac:dyDescent="0.25">
      <c r="A93" s="44">
        <v>89</v>
      </c>
      <c r="B93" s="44">
        <f t="shared" si="5"/>
        <v>31</v>
      </c>
      <c r="C93" s="47">
        <f>IF(B93&lt;0,"-",(Input!$C$11))</f>
        <v>285.44</v>
      </c>
      <c r="D93" s="48">
        <f>IF(B93&lt;=0,"",(-PPMT(Input!$H$15/12,$B$4-B94,$B$4,$F$4)))</f>
        <v>210.37650870351152</v>
      </c>
      <c r="E93" s="48">
        <f>IF(B93&lt;=0,"",(-IPMT(Input!$H$15/12,$B$4-B94,$B$4,$F$4)))</f>
        <v>75.063491296526465</v>
      </c>
      <c r="F93" s="47">
        <f t="shared" si="4"/>
        <v>7588.6077531082683</v>
      </c>
    </row>
    <row r="94" spans="1:6" x14ac:dyDescent="0.25">
      <c r="A94" s="44">
        <v>90</v>
      </c>
      <c r="B94" s="44">
        <f t="shared" si="5"/>
        <v>30</v>
      </c>
      <c r="C94" s="47">
        <f>IF(B94&lt;0,"-",(Input!$C$11))</f>
        <v>285.44</v>
      </c>
      <c r="D94" s="48">
        <f>IF(B94&lt;=0,"",(-PPMT(Input!$H$15/12,$B$4-B95,$B$4,$F$4)))</f>
        <v>212.45746949946144</v>
      </c>
      <c r="E94" s="48">
        <f>IF(B94&lt;=0,"",(-IPMT(Input!$H$15/12,$B$4-B95,$B$4,$F$4)))</f>
        <v>72.982530500576573</v>
      </c>
      <c r="F94" s="47">
        <f t="shared" si="4"/>
        <v>7378.2312444047566</v>
      </c>
    </row>
    <row r="95" spans="1:6" x14ac:dyDescent="0.25">
      <c r="A95" s="44">
        <v>91</v>
      </c>
      <c r="B95" s="44">
        <f t="shared" si="5"/>
        <v>29</v>
      </c>
      <c r="C95" s="47">
        <f>IF(B95&lt;0,"-",(Input!$C$11))</f>
        <v>285.44</v>
      </c>
      <c r="D95" s="48">
        <f>IF(B95&lt;=0,"",(-PPMT(Input!$H$15/12,$B$4-B96,$B$4,$F$4)))</f>
        <v>214.55901433238847</v>
      </c>
      <c r="E95" s="48">
        <f>IF(B95&lt;=0,"",(-IPMT(Input!$H$15/12,$B$4-B96,$B$4,$F$4)))</f>
        <v>70.880985667649526</v>
      </c>
      <c r="F95" s="47">
        <f t="shared" si="4"/>
        <v>7165.7737749052949</v>
      </c>
    </row>
    <row r="96" spans="1:6" x14ac:dyDescent="0.25">
      <c r="A96" s="44">
        <v>92</v>
      </c>
      <c r="B96" s="44">
        <f t="shared" si="5"/>
        <v>28</v>
      </c>
      <c r="C96" s="47">
        <f>IF(B96&lt;0,"-",(Input!$C$11))</f>
        <v>285.44</v>
      </c>
      <c r="D96" s="48">
        <f>IF(B96&lt;=0,"",(-PPMT(Input!$H$15/12,$B$4-B97,$B$4,$F$4)))</f>
        <v>216.68134681140396</v>
      </c>
      <c r="E96" s="48">
        <f>IF(B96&lt;=0,"",(-IPMT(Input!$H$15/12,$B$4-B97,$B$4,$F$4)))</f>
        <v>68.758653188634014</v>
      </c>
      <c r="F96" s="47">
        <f t="shared" si="4"/>
        <v>6951.214760572906</v>
      </c>
    </row>
    <row r="97" spans="1:6" x14ac:dyDescent="0.25">
      <c r="A97" s="44">
        <v>93</v>
      </c>
      <c r="B97" s="44">
        <f t="shared" si="5"/>
        <v>27</v>
      </c>
      <c r="C97" s="47">
        <f>IF(B97&lt;0,"-",(Input!$C$11))</f>
        <v>285.44</v>
      </c>
      <c r="D97" s="48">
        <f>IF(B97&lt;=0,"",(-PPMT(Input!$H$15/12,$B$4-B98,$B$4,$F$4)))</f>
        <v>218.82467255963959</v>
      </c>
      <c r="E97" s="48">
        <f>IF(B97&lt;=0,"",(-IPMT(Input!$H$15/12,$B$4-B98,$B$4,$F$4)))</f>
        <v>66.615327440398374</v>
      </c>
      <c r="F97" s="47">
        <f t="shared" si="4"/>
        <v>6734.5334137615018</v>
      </c>
    </row>
    <row r="98" spans="1:6" x14ac:dyDescent="0.25">
      <c r="A98" s="44">
        <v>94</v>
      </c>
      <c r="B98" s="44">
        <f t="shared" si="5"/>
        <v>26</v>
      </c>
      <c r="C98" s="47">
        <f>IF(B98&lt;0,"-",(Input!$C$11))</f>
        <v>285.44</v>
      </c>
      <c r="D98" s="48">
        <f>IF(B98&lt;=0,"",(-PPMT(Input!$H$15/12,$B$4-B99,$B$4,$F$4)))</f>
        <v>220.98919923416929</v>
      </c>
      <c r="E98" s="48">
        <f>IF(B98&lt;=0,"",(-IPMT(Input!$H$15/12,$B$4-B99,$B$4,$F$4)))</f>
        <v>64.450800765868678</v>
      </c>
      <c r="F98" s="47">
        <f t="shared" si="4"/>
        <v>6515.7087412018618</v>
      </c>
    </row>
    <row r="99" spans="1:6" x14ac:dyDescent="0.25">
      <c r="A99" s="44">
        <v>95</v>
      </c>
      <c r="B99" s="44">
        <f t="shared" si="5"/>
        <v>25</v>
      </c>
      <c r="C99" s="47">
        <f>IF(B99&lt;0,"-",(Input!$C$11))</f>
        <v>285.44</v>
      </c>
      <c r="D99" s="48">
        <f>IF(B99&lt;=0,"",(-PPMT(Input!$H$15/12,$B$4-B100,$B$4,$F$4)))</f>
        <v>223.17513654612824</v>
      </c>
      <c r="E99" s="48">
        <f>IF(B99&lt;=0,"",(-IPMT(Input!$H$15/12,$B$4-B100,$B$4,$F$4)))</f>
        <v>62.264863453909719</v>
      </c>
      <c r="F99" s="47">
        <f t="shared" si="4"/>
        <v>6294.7195419676927</v>
      </c>
    </row>
    <row r="100" spans="1:6" x14ac:dyDescent="0.25">
      <c r="A100" s="44">
        <v>96</v>
      </c>
      <c r="B100" s="44">
        <f t="shared" si="5"/>
        <v>24</v>
      </c>
      <c r="C100" s="47">
        <f>IF(B100&lt;0,"-",(Input!$C$11))</f>
        <v>285.44</v>
      </c>
      <c r="D100" s="48">
        <f>IF(B100&lt;=0,"",(-PPMT(Input!$H$15/12,$B$4-B101,$B$4,$F$4)))</f>
        <v>225.38269628103086</v>
      </c>
      <c r="E100" s="48">
        <f>IF(B100&lt;=0,"",(-IPMT(Input!$H$15/12,$B$4-B101,$B$4,$F$4)))</f>
        <v>60.05730371900713</v>
      </c>
      <c r="F100" s="47">
        <f t="shared" si="4"/>
        <v>6071.5444054215641</v>
      </c>
    </row>
    <row r="101" spans="1:6" x14ac:dyDescent="0.25">
      <c r="A101" s="44">
        <v>97</v>
      </c>
      <c r="B101" s="44">
        <f t="shared" si="5"/>
        <v>23</v>
      </c>
      <c r="C101" s="47">
        <f>IF(B101&lt;0,"-",(Input!$C$11))</f>
        <v>285.44</v>
      </c>
      <c r="D101" s="48">
        <f>IF(B101&lt;=0,"",(-PPMT(Input!$H$15/12,$B$4-B102,$B$4,$F$4)))</f>
        <v>227.61209231928953</v>
      </c>
      <c r="E101" s="48">
        <f>IF(B101&lt;=0,"",(-IPMT(Input!$H$15/12,$B$4-B102,$B$4,$F$4)))</f>
        <v>57.827907680748432</v>
      </c>
      <c r="F101" s="47">
        <f t="shared" si="4"/>
        <v>5846.1617091405333</v>
      </c>
    </row>
    <row r="102" spans="1:6" x14ac:dyDescent="0.25">
      <c r="A102" s="44">
        <v>98</v>
      </c>
      <c r="B102" s="44">
        <f t="shared" si="5"/>
        <v>22</v>
      </c>
      <c r="C102" s="47">
        <f>IF(B102&lt;0,"-",(Input!$C$11))</f>
        <v>285.44</v>
      </c>
      <c r="D102" s="48">
        <f>IF(B102&lt;=0,"",(-PPMT(Input!$H$15/12,$B$4-B103,$B$4,$F$4)))</f>
        <v>229.86354065693689</v>
      </c>
      <c r="E102" s="48">
        <f>IF(B102&lt;=0,"",(-IPMT(Input!$H$15/12,$B$4-B103,$B$4,$F$4)))</f>
        <v>55.576459343101114</v>
      </c>
      <c r="F102" s="47">
        <f t="shared" si="4"/>
        <v>5618.5496168212439</v>
      </c>
    </row>
    <row r="103" spans="1:6" x14ac:dyDescent="0.25">
      <c r="A103" s="44">
        <v>99</v>
      </c>
      <c r="B103" s="44">
        <f t="shared" si="5"/>
        <v>21</v>
      </c>
      <c r="C103" s="47">
        <f>IF(B103&lt;0,"-",(Input!$C$11))</f>
        <v>285.44</v>
      </c>
      <c r="D103" s="48">
        <f>IF(B103&lt;=0,"",(-PPMT(Input!$H$15/12,$B$4-B104,$B$4,$F$4)))</f>
        <v>232.13725942655225</v>
      </c>
      <c r="E103" s="48">
        <f>IF(B103&lt;=0,"",(-IPMT(Input!$H$15/12,$B$4-B104,$B$4,$F$4)))</f>
        <v>53.302740573485785</v>
      </c>
      <c r="F103" s="47">
        <f t="shared" si="4"/>
        <v>5388.6860761643075</v>
      </c>
    </row>
    <row r="104" spans="1:6" x14ac:dyDescent="0.25">
      <c r="A104" s="44">
        <v>100</v>
      </c>
      <c r="B104" s="44">
        <f t="shared" si="5"/>
        <v>20</v>
      </c>
      <c r="C104" s="47">
        <f>IF(B104&lt;0,"-",(Input!$C$11))</f>
        <v>285.44</v>
      </c>
      <c r="D104" s="48">
        <f>IF(B104&lt;=0,"",(-PPMT(Input!$H$15/12,$B$4-B105,$B$4,$F$4)))</f>
        <v>234.4334689183957</v>
      </c>
      <c r="E104" s="48">
        <f>IF(B104&lt;=0,"",(-IPMT(Input!$H$15/12,$B$4-B105,$B$4,$F$4)))</f>
        <v>51.006531081642258</v>
      </c>
      <c r="F104" s="47">
        <f t="shared" si="4"/>
        <v>5156.5488167377553</v>
      </c>
    </row>
    <row r="105" spans="1:6" x14ac:dyDescent="0.25">
      <c r="A105" s="44">
        <v>101</v>
      </c>
      <c r="B105" s="44">
        <f t="shared" si="5"/>
        <v>19</v>
      </c>
      <c r="C105" s="47">
        <f>IF(B105&lt;0,"-",(Input!$C$11))</f>
        <v>285.44</v>
      </c>
      <c r="D105" s="48">
        <f>IF(B105&lt;=0,"",(-PPMT(Input!$H$15/12,$B$4-B106,$B$4,$F$4)))</f>
        <v>236.75239160175127</v>
      </c>
      <c r="E105" s="48">
        <f>IF(B105&lt;=0,"",(-IPMT(Input!$H$15/12,$B$4-B106,$B$4,$F$4)))</f>
        <v>48.68760839828672</v>
      </c>
      <c r="F105" s="47">
        <f t="shared" si="4"/>
        <v>4922.1153478193592</v>
      </c>
    </row>
    <row r="106" spans="1:6" x14ac:dyDescent="0.25">
      <c r="A106" s="44">
        <v>102</v>
      </c>
      <c r="B106" s="44">
        <f t="shared" si="5"/>
        <v>18</v>
      </c>
      <c r="C106" s="47">
        <f>IF(B106&lt;0,"-",(Input!$C$11))</f>
        <v>285.44</v>
      </c>
      <c r="D106" s="48">
        <f>IF(B106&lt;=0,"",(-PPMT(Input!$H$15/12,$B$4-B107,$B$4,$F$4)))</f>
        <v>239.09425214648041</v>
      </c>
      <c r="E106" s="48">
        <f>IF(B106&lt;=0,"",(-IPMT(Input!$H$15/12,$B$4-B107,$B$4,$F$4)))</f>
        <v>46.345747853557583</v>
      </c>
      <c r="F106" s="47">
        <f t="shared" si="4"/>
        <v>4685.3629562176075</v>
      </c>
    </row>
    <row r="107" spans="1:6" x14ac:dyDescent="0.25">
      <c r="A107" s="44">
        <v>103</v>
      </c>
      <c r="B107" s="44">
        <f t="shared" si="5"/>
        <v>17</v>
      </c>
      <c r="C107" s="47">
        <f>IF(B107&lt;0,"-",(Input!$C$11))</f>
        <v>285.44</v>
      </c>
      <c r="D107" s="48">
        <f>IF(B107&lt;=0,"",(-PPMT(Input!$H$15/12,$B$4-B108,$B$4,$F$4)))</f>
        <v>241.45927744478965</v>
      </c>
      <c r="E107" s="48">
        <f>IF(B107&lt;=0,"",(-IPMT(Input!$H$15/12,$B$4-B108,$B$4,$F$4)))</f>
        <v>43.98072255524832</v>
      </c>
      <c r="F107" s="47">
        <f t="shared" si="4"/>
        <v>4446.2687040711271</v>
      </c>
    </row>
    <row r="108" spans="1:6" x14ac:dyDescent="0.25">
      <c r="A108" s="44">
        <v>104</v>
      </c>
      <c r="B108" s="44">
        <f t="shared" si="5"/>
        <v>16</v>
      </c>
      <c r="C108" s="47">
        <f>IF(B108&lt;0,"-",(Input!$C$11))</f>
        <v>285.44</v>
      </c>
      <c r="D108" s="48">
        <f>IF(B108&lt;=0,"",(-PPMT(Input!$H$15/12,$B$4-B109,$B$4,$F$4)))</f>
        <v>243.8476966332131</v>
      </c>
      <c r="E108" s="48">
        <f>IF(B108&lt;=0,"",(-IPMT(Input!$H$15/12,$B$4-B109,$B$4,$F$4)))</f>
        <v>41.592303366824908</v>
      </c>
      <c r="F108" s="47">
        <f t="shared" si="4"/>
        <v>4204.8094266263379</v>
      </c>
    </row>
    <row r="109" spans="1:6" x14ac:dyDescent="0.25">
      <c r="A109" s="44">
        <v>105</v>
      </c>
      <c r="B109" s="44">
        <f t="shared" si="5"/>
        <v>15</v>
      </c>
      <c r="C109" s="47">
        <f>IF(B109&lt;0,"-",(Input!$C$11))</f>
        <v>285.44</v>
      </c>
      <c r="D109" s="48">
        <f>IF(B109&lt;=0,"",(-PPMT(Input!$H$15/12,$B$4-B110,$B$4,$F$4)))</f>
        <v>246.25974111481224</v>
      </c>
      <c r="E109" s="48">
        <f>IF(B109&lt;=0,"",(-IPMT(Input!$H$15/12,$B$4-B110,$B$4,$F$4)))</f>
        <v>39.180258885225768</v>
      </c>
      <c r="F109" s="47">
        <f t="shared" si="4"/>
        <v>3960.9617299931247</v>
      </c>
    </row>
    <row r="110" spans="1:6" x14ac:dyDescent="0.25">
      <c r="A110" s="44">
        <v>106</v>
      </c>
      <c r="B110" s="44">
        <f t="shared" si="5"/>
        <v>14</v>
      </c>
      <c r="C110" s="47">
        <f>IF(B110&lt;0,"-",(Input!$C$11))</f>
        <v>285.44</v>
      </c>
      <c r="D110" s="48">
        <f>IF(B110&lt;=0,"",(-PPMT(Input!$H$15/12,$B$4-B111,$B$4,$F$4)))</f>
        <v>248.6956445815957</v>
      </c>
      <c r="E110" s="48">
        <f>IF(B110&lt;=0,"",(-IPMT(Input!$H$15/12,$B$4-B111,$B$4,$F$4)))</f>
        <v>36.744355418442275</v>
      </c>
      <c r="F110" s="47">
        <f t="shared" si="4"/>
        <v>3714.7019888783125</v>
      </c>
    </row>
    <row r="111" spans="1:6" x14ac:dyDescent="0.25">
      <c r="A111" s="44">
        <v>107</v>
      </c>
      <c r="B111" s="44">
        <f t="shared" si="5"/>
        <v>13</v>
      </c>
      <c r="C111" s="47">
        <f>IF(B111&lt;0,"-",(Input!$C$11))</f>
        <v>285.44</v>
      </c>
      <c r="D111" s="48">
        <f>IF(B111&lt;=0,"",(-PPMT(Input!$H$15/12,$B$4-B112,$B$4,$F$4)))</f>
        <v>251.15564303716067</v>
      </c>
      <c r="E111" s="48">
        <f>IF(B111&lt;=0,"",(-IPMT(Input!$H$15/12,$B$4-B112,$B$4,$F$4)))</f>
        <v>34.284356962877297</v>
      </c>
      <c r="F111" s="47">
        <f t="shared" si="4"/>
        <v>3466.0063442967166</v>
      </c>
    </row>
    <row r="112" spans="1:6" x14ac:dyDescent="0.25">
      <c r="A112" s="44">
        <v>108</v>
      </c>
      <c r="B112" s="44">
        <f t="shared" si="5"/>
        <v>12</v>
      </c>
      <c r="C112" s="47">
        <f>IF(B112&lt;0,"-",(Input!$C$11))</f>
        <v>285.44</v>
      </c>
      <c r="D112" s="48">
        <f>IF(B112&lt;=0,"",(-PPMT(Input!$H$15/12,$B$4-B113,$B$4,$F$4)))</f>
        <v>253.63997481955801</v>
      </c>
      <c r="E112" s="48">
        <f>IF(B112&lt;=0,"",(-IPMT(Input!$H$15/12,$B$4-B113,$B$4,$F$4)))</f>
        <v>31.800025180480006</v>
      </c>
      <c r="F112" s="47">
        <f t="shared" si="4"/>
        <v>3214.850701259556</v>
      </c>
    </row>
    <row r="113" spans="1:6" x14ac:dyDescent="0.25">
      <c r="A113" s="44">
        <v>109</v>
      </c>
      <c r="B113" s="44">
        <f t="shared" si="5"/>
        <v>11</v>
      </c>
      <c r="C113" s="47">
        <f>IF(B113&lt;0,"-",(Input!$C$11))</f>
        <v>285.44</v>
      </c>
      <c r="D113" s="48">
        <f>IF(B113&lt;=0,"",(-PPMT(Input!$H$15/12,$B$4-B114,$B$4,$F$4)))</f>
        <v>256.14888062438376</v>
      </c>
      <c r="E113" s="48">
        <f>IF(B113&lt;=0,"",(-IPMT(Input!$H$15/12,$B$4-B114,$B$4,$F$4)))</f>
        <v>29.291119375654251</v>
      </c>
      <c r="F113" s="47">
        <f t="shared" si="4"/>
        <v>2961.2107264399979</v>
      </c>
    </row>
    <row r="114" spans="1:6" x14ac:dyDescent="0.25">
      <c r="A114" s="44">
        <v>110</v>
      </c>
      <c r="B114" s="44">
        <f t="shared" si="5"/>
        <v>10</v>
      </c>
      <c r="C114" s="47">
        <f>IF(B114&lt;0,"-",(Input!$C$11))</f>
        <v>285.44</v>
      </c>
      <c r="D114" s="48">
        <f>IF(A114&gt;$B$4,"",(-PPMT(Input!$H$15/12,$B$4-B115,$B$4,$F$4)))</f>
        <v>258.68260352809926</v>
      </c>
      <c r="E114" s="48">
        <f>IF(B114&lt;=0,"",(-IPMT(Input!$H$15/12,$B$4-B115,$B$4,$F$4)))</f>
        <v>26.757396471938748</v>
      </c>
      <c r="F114" s="47">
        <f t="shared" si="4"/>
        <v>2705.0618458156141</v>
      </c>
    </row>
    <row r="115" spans="1:6" x14ac:dyDescent="0.25">
      <c r="A115" s="44">
        <v>111</v>
      </c>
      <c r="B115" s="44">
        <f t="shared" si="5"/>
        <v>9</v>
      </c>
      <c r="C115" s="47">
        <f>IF(B115&lt;0,"-",(Input!$C$11))</f>
        <v>285.44</v>
      </c>
      <c r="D115" s="48">
        <f>IF(A115&gt;$B$4,"",(-PPMT(Input!$H$15/12,$B$4-B116,$B$4,$F$4)))</f>
        <v>261.24138901158153</v>
      </c>
      <c r="E115" s="48">
        <f>IF(B115&lt;=0,"",(-IPMT(Input!$H$15/12,$B$4-B116,$B$4,$F$4)))</f>
        <v>24.198610988456497</v>
      </c>
      <c r="F115" s="47">
        <f t="shared" si="4"/>
        <v>2446.3792422875149</v>
      </c>
    </row>
    <row r="116" spans="1:6" x14ac:dyDescent="0.25">
      <c r="A116" s="44">
        <v>112</v>
      </c>
      <c r="B116" s="44">
        <f t="shared" si="5"/>
        <v>8</v>
      </c>
      <c r="C116" s="47">
        <f>IF(B116&lt;0,"-",(Input!$C$11))</f>
        <v>285.44</v>
      </c>
      <c r="D116" s="48">
        <f>IF(A116&gt;$B$4,"",(-PPMT(Input!$H$15/12,$B$4-B117,$B$4,$F$4)))</f>
        <v>263.82548498390673</v>
      </c>
      <c r="E116" s="48">
        <f>IF(B116&lt;=0,"",(-IPMT(Input!$H$15/12,$B$4-B117,$B$4,$F$4)))</f>
        <v>21.614515016131236</v>
      </c>
      <c r="F116" s="47">
        <f t="shared" si="4"/>
        <v>2185.1378532759336</v>
      </c>
    </row>
    <row r="117" spans="1:6" x14ac:dyDescent="0.25">
      <c r="A117" s="44">
        <v>113</v>
      </c>
      <c r="B117" s="44">
        <f t="shared" si="5"/>
        <v>7</v>
      </c>
      <c r="C117" s="47">
        <f>IF(B117&lt;0,"-",(Input!$C$11))</f>
        <v>285.44</v>
      </c>
      <c r="D117" s="48">
        <f>IF(A117&gt;$B$4,"",(-PPMT(Input!$H$15/12,$B$4-B118,$B$4,$F$4)))</f>
        <v>266.4351418063693</v>
      </c>
      <c r="E117" s="48">
        <f>IF(B117&lt;=0,"",(-IPMT(Input!$H$15/12,$B$4-B118,$B$4,$F$4)))</f>
        <v>19.004858193668667</v>
      </c>
      <c r="F117" s="47">
        <f t="shared" si="4"/>
        <v>1921.3123682920268</v>
      </c>
    </row>
    <row r="118" spans="1:6" x14ac:dyDescent="0.25">
      <c r="A118" s="44">
        <v>114</v>
      </c>
      <c r="B118" s="44">
        <f t="shared" si="5"/>
        <v>6</v>
      </c>
      <c r="C118" s="47">
        <f>IF(B118&lt;0,"-",(Input!$C$11))</f>
        <v>285.44</v>
      </c>
      <c r="D118" s="48">
        <f>IF(A118&gt;$B$4,"",(-PPMT(Input!$H$15/12,$B$4-B119,$B$4,$F$4)))</f>
        <v>269.07061231673794</v>
      </c>
      <c r="E118" s="48">
        <f>IF(B118&lt;=0,"",(-IPMT(Input!$H$15/12,$B$4-B119,$B$4,$F$4)))</f>
        <v>16.369387683300083</v>
      </c>
      <c r="F118" s="47">
        <f t="shared" si="4"/>
        <v>1654.8772264856575</v>
      </c>
    </row>
    <row r="119" spans="1:6" x14ac:dyDescent="0.25">
      <c r="A119" s="44">
        <v>115</v>
      </c>
      <c r="B119" s="44">
        <f t="shared" si="5"/>
        <v>5</v>
      </c>
      <c r="C119" s="47">
        <f>IF(B119&lt;0,"-",(Input!$C$11))</f>
        <v>285.44</v>
      </c>
      <c r="D119" s="48">
        <f>IF(A119&gt;$B$4,"",(-PPMT(Input!$H$15/12,$B$4-B120,$B$4,$F$4)))</f>
        <v>271.73215185375187</v>
      </c>
      <c r="E119" s="48">
        <f>IF(B119&lt;=0,"",(-IPMT(Input!$H$15/12,$B$4-B120,$B$4,$F$4)))</f>
        <v>13.707848146286103</v>
      </c>
      <c r="F119" s="47">
        <f t="shared" si="4"/>
        <v>1385.8066141689196</v>
      </c>
    </row>
    <row r="120" spans="1:6" x14ac:dyDescent="0.25">
      <c r="A120" s="44">
        <v>116</v>
      </c>
      <c r="B120" s="44">
        <f t="shared" si="5"/>
        <v>4</v>
      </c>
      <c r="C120" s="47">
        <f>IF(B120&lt;0,"-",(Input!$C$11))</f>
        <v>285.44</v>
      </c>
      <c r="D120" s="48">
        <f>IF(A120&gt;$B$4,"",(-PPMT(Input!$H$15/12,$B$4-B121,$B$4,$F$4)))</f>
        <v>274.42001828185994</v>
      </c>
      <c r="E120" s="48">
        <f>IF(B120&lt;=0,"",(-IPMT(Input!$H$15/12,$B$4-B121,$B$4,$F$4)))</f>
        <v>11.019981718178007</v>
      </c>
      <c r="F120" s="47">
        <f t="shared" si="4"/>
        <v>1114.0744623151677</v>
      </c>
    </row>
    <row r="121" spans="1:6" x14ac:dyDescent="0.25">
      <c r="A121" s="44">
        <v>117</v>
      </c>
      <c r="B121" s="44">
        <f t="shared" si="5"/>
        <v>3</v>
      </c>
      <c r="C121" s="47">
        <f>IF(B121&lt;0,"-",(Input!$C$11))</f>
        <v>285.44</v>
      </c>
      <c r="D121" s="48">
        <f>IF(A121&gt;$B$4,"",(-PPMT(Input!$H$15/12,$B$4-B122,$B$4,$F$4)))</f>
        <v>277.13447201620352</v>
      </c>
      <c r="E121" s="48">
        <f>IF(B121&lt;=0,"",(-IPMT(Input!$H$15/12,$B$4-B122,$B$4,$F$4)))</f>
        <v>8.3055279838344749</v>
      </c>
      <c r="F121" s="47">
        <f t="shared" si="4"/>
        <v>839.65444403330775</v>
      </c>
    </row>
    <row r="122" spans="1:6" x14ac:dyDescent="0.25">
      <c r="A122" s="44">
        <v>118</v>
      </c>
      <c r="B122" s="44">
        <f t="shared" si="5"/>
        <v>2</v>
      </c>
      <c r="C122" s="47">
        <f>IF(B122&lt;0,"-",(Input!$C$11))</f>
        <v>285.44</v>
      </c>
      <c r="D122" s="48">
        <f>IF(A122&gt;$B$4,"",(-PPMT(Input!$H$15/12,$B$4-B123,$B$4,$F$4)))</f>
        <v>279.8757760478469</v>
      </c>
      <c r="E122" s="48">
        <f>IF(B122&lt;=0,"",(-IPMT(Input!$H$15/12,$B$4-B123,$B$4,$F$4)))</f>
        <v>5.5642239521911154</v>
      </c>
      <c r="F122" s="47">
        <f t="shared" si="4"/>
        <v>562.51997201710424</v>
      </c>
    </row>
    <row r="123" spans="1:6" x14ac:dyDescent="0.25">
      <c r="A123" s="44">
        <v>119</v>
      </c>
      <c r="B123" s="44">
        <f t="shared" si="5"/>
        <v>1</v>
      </c>
      <c r="C123" s="47">
        <f>IF(B123&lt;0,"-",(Input!$C$11))</f>
        <v>285.44</v>
      </c>
      <c r="D123" s="48">
        <f>IF(A123&gt;$B$4,"",(-PPMT(Input!$H$15/12,$B$4-B124,$B$4,$F$4)))</f>
        <v>282.64419596925751</v>
      </c>
      <c r="E123" s="48">
        <f>IF(B123&lt;=0,"",(-IPMT(Input!$H$15/12,$B$4-B124,$B$4,$F$4)))</f>
        <v>2.7958040307804777</v>
      </c>
      <c r="F123" s="47">
        <f t="shared" si="4"/>
        <v>282.64419596925734</v>
      </c>
    </row>
    <row r="124" spans="1:6" x14ac:dyDescent="0.25">
      <c r="A124" s="44">
        <v>120</v>
      </c>
      <c r="B124" s="44">
        <f t="shared" si="5"/>
        <v>0</v>
      </c>
      <c r="C124" s="47">
        <f>IF(B124&lt;0,"-",(Input!$C$11))</f>
        <v>285.44</v>
      </c>
      <c r="D124" s="48" t="str">
        <f>IF(A124&gt;=$B$4,"",(-PPMT(Input!$H$15/12,$B$4-B125,$B$4,$F$4)))</f>
        <v/>
      </c>
      <c r="E124" s="48" t="str">
        <f>IF(A124&gt;=$B$4,"",(-IPMT(Input!$H$15/12,$B$4-B125,$B$4,$F$4)))</f>
        <v/>
      </c>
      <c r="F124" s="47">
        <f t="shared" si="4"/>
        <v>-1.7053025658242404E-13</v>
      </c>
    </row>
    <row r="125" spans="1:6" x14ac:dyDescent="0.25">
      <c r="A125" s="44">
        <v>121</v>
      </c>
      <c r="B125" s="44" t="str">
        <f>IF(A125&gt;$B$4,"",(B124-1))</f>
        <v/>
      </c>
      <c r="C125" s="47" t="str">
        <f>IF(A125&gt;$B$4,"",(Input!$C$11))</f>
        <v/>
      </c>
      <c r="D125" s="48" t="str">
        <f>IF(A125&gt;=$B$4,"",(-PPMT(Input!$H$15/12,$B$4-B126,$B$4,$F$4)))</f>
        <v/>
      </c>
      <c r="E125" s="48" t="str">
        <f>IF(A125&gt;=$B$4,"",(-IPMT(Input!$H$15/12,$B$4-B126,$B$4,$F$4)))</f>
        <v/>
      </c>
      <c r="F125" s="47" t="str">
        <f>IF(A125&gt;$B$4,"",(F124-D124))</f>
        <v/>
      </c>
    </row>
    <row r="126" spans="1:6" x14ac:dyDescent="0.25">
      <c r="A126" s="44">
        <v>122</v>
      </c>
      <c r="B126" s="44" t="str">
        <f t="shared" ref="B126:B189" si="6">IF(A126&gt;$B$4,"",(B125-1))</f>
        <v/>
      </c>
      <c r="C126" s="47" t="str">
        <f>IF(A126&gt;$B$4,"",(Input!$C$11))</f>
        <v/>
      </c>
      <c r="D126" s="48" t="str">
        <f>IF(A126&gt;=$B$4,"",(-PPMT(Input!$H$15/12,$B$4-B127,$B$4,$F$4)))</f>
        <v/>
      </c>
      <c r="E126" s="48" t="str">
        <f>IF(A126&gt;=$B$4,"",(-IPMT(Input!$H$15/12,$B$4-B127,$B$4,$F$4)))</f>
        <v/>
      </c>
      <c r="F126" s="47" t="str">
        <f t="shared" ref="F126:F189" si="7">IF(A126&gt;$B$4,"",(F125-D125))</f>
        <v/>
      </c>
    </row>
    <row r="127" spans="1:6" x14ac:dyDescent="0.25">
      <c r="A127" s="44">
        <v>123</v>
      </c>
      <c r="B127" s="44" t="str">
        <f t="shared" si="6"/>
        <v/>
      </c>
      <c r="C127" s="47" t="str">
        <f>IF(A127&gt;$B$4,"",(Input!$C$11))</f>
        <v/>
      </c>
      <c r="D127" s="48" t="str">
        <f>IF(A127&gt;=$B$4,"",(-PPMT(Input!$H$15/12,$B$4-B128,$B$4,$F$4)))</f>
        <v/>
      </c>
      <c r="E127" s="48" t="str">
        <f>IF(A127&gt;=$B$4,"",(-IPMT(Input!$H$15/12,$B$4-B128,$B$4,$F$4)))</f>
        <v/>
      </c>
      <c r="F127" s="47" t="str">
        <f t="shared" si="7"/>
        <v/>
      </c>
    </row>
    <row r="128" spans="1:6" x14ac:dyDescent="0.25">
      <c r="A128" s="44">
        <v>124</v>
      </c>
      <c r="B128" s="44" t="str">
        <f t="shared" si="6"/>
        <v/>
      </c>
      <c r="C128" s="47" t="str">
        <f>IF(A128&gt;$B$4,"",(Input!$C$11))</f>
        <v/>
      </c>
      <c r="D128" s="48" t="str">
        <f>IF(A128&gt;=$B$4,"",(-PPMT(Input!$H$15/12,$B$4-B129,$B$4,$F$4)))</f>
        <v/>
      </c>
      <c r="E128" s="48" t="str">
        <f>IF(A128&gt;=$B$4,"",(-IPMT(Input!$H$15/12,$B$4-B129,$B$4,$F$4)))</f>
        <v/>
      </c>
      <c r="F128" s="47" t="str">
        <f t="shared" si="7"/>
        <v/>
      </c>
    </row>
    <row r="129" spans="1:6" x14ac:dyDescent="0.25">
      <c r="A129" s="44">
        <v>125</v>
      </c>
      <c r="B129" s="44" t="str">
        <f t="shared" si="6"/>
        <v/>
      </c>
      <c r="C129" s="47" t="str">
        <f>IF(A129&gt;$B$4,"",(Input!$C$11))</f>
        <v/>
      </c>
      <c r="D129" s="48" t="str">
        <f>IF(A129&gt;=$B$4,"",(-PPMT(Input!$H$15/12,$B$4-B130,$B$4,$F$4)))</f>
        <v/>
      </c>
      <c r="E129" s="48" t="str">
        <f>IF(A129&gt;=$B$4,"",(-IPMT(Input!$H$15/12,$B$4-B130,$B$4,$F$4)))</f>
        <v/>
      </c>
      <c r="F129" s="47" t="str">
        <f t="shared" si="7"/>
        <v/>
      </c>
    </row>
    <row r="130" spans="1:6" x14ac:dyDescent="0.25">
      <c r="A130" s="44">
        <v>126</v>
      </c>
      <c r="B130" s="44" t="str">
        <f t="shared" si="6"/>
        <v/>
      </c>
      <c r="C130" s="47" t="str">
        <f>IF(A130&gt;$B$4,"",(Input!$C$11))</f>
        <v/>
      </c>
      <c r="D130" s="48" t="str">
        <f>IF(A130&gt;=$B$4,"",(-PPMT(Input!$H$15/12,$B$4-B131,$B$4,$F$4)))</f>
        <v/>
      </c>
      <c r="E130" s="48" t="str">
        <f>IF(A130&gt;=$B$4,"",(-IPMT(Input!$H$15/12,$B$4-B131,$B$4,$F$4)))</f>
        <v/>
      </c>
      <c r="F130" s="47" t="str">
        <f t="shared" si="7"/>
        <v/>
      </c>
    </row>
    <row r="131" spans="1:6" x14ac:dyDescent="0.25">
      <c r="A131" s="44">
        <v>127</v>
      </c>
      <c r="B131" s="44" t="str">
        <f t="shared" si="6"/>
        <v/>
      </c>
      <c r="C131" s="47" t="str">
        <f>IF(A131&gt;$B$4,"",(Input!$C$11))</f>
        <v/>
      </c>
      <c r="D131" s="48" t="str">
        <f>IF(A131&gt;=$B$4,"",(-PPMT(Input!$H$15/12,$B$4-B132,$B$4,$F$4)))</f>
        <v/>
      </c>
      <c r="E131" s="48" t="str">
        <f>IF(A131&gt;=$B$4,"",(-IPMT(Input!$H$15/12,$B$4-B132,$B$4,$F$4)))</f>
        <v/>
      </c>
      <c r="F131" s="47" t="str">
        <f t="shared" si="7"/>
        <v/>
      </c>
    </row>
    <row r="132" spans="1:6" x14ac:dyDescent="0.25">
      <c r="A132" s="44">
        <v>128</v>
      </c>
      <c r="B132" s="44" t="str">
        <f t="shared" si="6"/>
        <v/>
      </c>
      <c r="C132" s="47" t="str">
        <f>IF(A132&gt;$B$4,"",(Input!$C$11))</f>
        <v/>
      </c>
      <c r="D132" s="48" t="str">
        <f>IF(A132&gt;=$B$4,"",(-PPMT(Input!$H$15/12,$B$4-B133,$B$4,$F$4)))</f>
        <v/>
      </c>
      <c r="E132" s="48" t="str">
        <f>IF(A132&gt;=$B$4,"",(-IPMT(Input!$H$15/12,$B$4-B133,$B$4,$F$4)))</f>
        <v/>
      </c>
      <c r="F132" s="47" t="str">
        <f t="shared" si="7"/>
        <v/>
      </c>
    </row>
    <row r="133" spans="1:6" x14ac:dyDescent="0.25">
      <c r="A133" s="44">
        <v>129</v>
      </c>
      <c r="B133" s="44" t="str">
        <f t="shared" si="6"/>
        <v/>
      </c>
      <c r="C133" s="47" t="str">
        <f>IF(A133&gt;$B$4,"",(Input!$C$11))</f>
        <v/>
      </c>
      <c r="D133" s="48" t="str">
        <f>IF(A133&gt;=$B$4,"",(-PPMT(Input!$H$15/12,$B$4-B134,$B$4,$F$4)))</f>
        <v/>
      </c>
      <c r="E133" s="48" t="str">
        <f>IF(A133&gt;=$B$4,"",(-IPMT(Input!$H$15/12,$B$4-B134,$B$4,$F$4)))</f>
        <v/>
      </c>
      <c r="F133" s="47" t="str">
        <f t="shared" si="7"/>
        <v/>
      </c>
    </row>
    <row r="134" spans="1:6" x14ac:dyDescent="0.25">
      <c r="A134" s="44">
        <v>130</v>
      </c>
      <c r="B134" s="44" t="str">
        <f t="shared" si="6"/>
        <v/>
      </c>
      <c r="C134" s="47" t="str">
        <f>IF(A134&gt;$B$4,"",(Input!$C$11))</f>
        <v/>
      </c>
      <c r="D134" s="48" t="str">
        <f>IF(A134&gt;=$B$4,"",(-PPMT(Input!$H$15/12,$B$4-B135,$B$4,$F$4)))</f>
        <v/>
      </c>
      <c r="E134" s="48" t="str">
        <f>IF(A134&gt;=$B$4,"",(-IPMT(Input!$H$15/12,$B$4-B135,$B$4,$F$4)))</f>
        <v/>
      </c>
      <c r="F134" s="47" t="str">
        <f t="shared" si="7"/>
        <v/>
      </c>
    </row>
    <row r="135" spans="1:6" x14ac:dyDescent="0.25">
      <c r="A135" s="44">
        <v>131</v>
      </c>
      <c r="B135" s="44" t="str">
        <f t="shared" si="6"/>
        <v/>
      </c>
      <c r="C135" s="47" t="str">
        <f>IF(A135&gt;$B$4,"",(Input!$C$11))</f>
        <v/>
      </c>
      <c r="D135" s="48" t="str">
        <f>IF(A135&gt;=$B$4,"",(-PPMT(Input!$H$15/12,$B$4-B136,$B$4,$F$4)))</f>
        <v/>
      </c>
      <c r="E135" s="48" t="str">
        <f>IF(A135&gt;=$B$4,"",(-IPMT(Input!$H$15/12,$B$4-B136,$B$4,$F$4)))</f>
        <v/>
      </c>
      <c r="F135" s="47" t="str">
        <f t="shared" si="7"/>
        <v/>
      </c>
    </row>
    <row r="136" spans="1:6" x14ac:dyDescent="0.25">
      <c r="A136" s="44">
        <v>132</v>
      </c>
      <c r="B136" s="44" t="str">
        <f t="shared" si="6"/>
        <v/>
      </c>
      <c r="C136" s="47" t="str">
        <f>IF(A136&gt;$B$4,"",(Input!$C$11))</f>
        <v/>
      </c>
      <c r="D136" s="48" t="str">
        <f>IF(A136&gt;=$B$4,"",(-PPMT(Input!$H$15/12,$B$4-B137,$B$4,$F$4)))</f>
        <v/>
      </c>
      <c r="E136" s="48" t="str">
        <f>IF(A136&gt;=$B$4,"",(-IPMT(Input!$H$15/12,$B$4-B137,$B$4,$F$4)))</f>
        <v/>
      </c>
      <c r="F136" s="47" t="str">
        <f t="shared" si="7"/>
        <v/>
      </c>
    </row>
    <row r="137" spans="1:6" x14ac:dyDescent="0.25">
      <c r="A137" s="44">
        <v>133</v>
      </c>
      <c r="B137" s="44" t="str">
        <f t="shared" si="6"/>
        <v/>
      </c>
      <c r="C137" s="47" t="str">
        <f>IF(A137&gt;$B$4,"",(Input!$C$11))</f>
        <v/>
      </c>
      <c r="D137" s="48" t="str">
        <f>IF(A137&gt;=$B$4,"",(-PPMT(Input!$H$15/12,$B$4-B138,$B$4,$F$4)))</f>
        <v/>
      </c>
      <c r="E137" s="48" t="str">
        <f>IF(A137&gt;=$B$4,"",(-IPMT(Input!$H$15/12,$B$4-B138,$B$4,$F$4)))</f>
        <v/>
      </c>
      <c r="F137" s="47" t="str">
        <f t="shared" si="7"/>
        <v/>
      </c>
    </row>
    <row r="138" spans="1:6" x14ac:dyDescent="0.25">
      <c r="A138" s="44">
        <v>134</v>
      </c>
      <c r="B138" s="44" t="str">
        <f t="shared" si="6"/>
        <v/>
      </c>
      <c r="C138" s="47" t="str">
        <f>IF(A138&gt;$B$4,"",(Input!$C$11))</f>
        <v/>
      </c>
      <c r="D138" s="48" t="str">
        <f>IF(A138&gt;=$B$4,"",(-PPMT(Input!$H$15/12,$B$4-B139,$B$4,$F$4)))</f>
        <v/>
      </c>
      <c r="E138" s="48" t="str">
        <f>IF(A138&gt;=$B$4,"",(-IPMT(Input!$H$15/12,$B$4-B139,$B$4,$F$4)))</f>
        <v/>
      </c>
      <c r="F138" s="47" t="str">
        <f t="shared" si="7"/>
        <v/>
      </c>
    </row>
    <row r="139" spans="1:6" x14ac:dyDescent="0.25">
      <c r="A139" s="44">
        <v>135</v>
      </c>
      <c r="B139" s="44" t="str">
        <f t="shared" si="6"/>
        <v/>
      </c>
      <c r="C139" s="47" t="str">
        <f>IF(A139&gt;$B$4,"",(Input!$C$11))</f>
        <v/>
      </c>
      <c r="D139" s="48" t="str">
        <f>IF(A139&gt;=$B$4,"",(-PPMT(Input!$H$15/12,$B$4-B140,$B$4,$F$4)))</f>
        <v/>
      </c>
      <c r="E139" s="48" t="str">
        <f>IF(A139&gt;=$B$4,"",(-IPMT(Input!$H$15/12,$B$4-B140,$B$4,$F$4)))</f>
        <v/>
      </c>
      <c r="F139" s="47" t="str">
        <f t="shared" si="7"/>
        <v/>
      </c>
    </row>
    <row r="140" spans="1:6" x14ac:dyDescent="0.25">
      <c r="A140" s="44">
        <v>136</v>
      </c>
      <c r="B140" s="44" t="str">
        <f t="shared" si="6"/>
        <v/>
      </c>
      <c r="C140" s="47" t="str">
        <f>IF(A140&gt;$B$4,"",(Input!$C$11))</f>
        <v/>
      </c>
      <c r="D140" s="48" t="str">
        <f>IF(A140&gt;=$B$4,"",(-PPMT(Input!$H$15/12,$B$4-B141,$B$4,$F$4)))</f>
        <v/>
      </c>
      <c r="E140" s="48" t="str">
        <f>IF(A140&gt;=$B$4,"",(-IPMT(Input!$H$15/12,$B$4-B141,$B$4,$F$4)))</f>
        <v/>
      </c>
      <c r="F140" s="47" t="str">
        <f t="shared" si="7"/>
        <v/>
      </c>
    </row>
    <row r="141" spans="1:6" x14ac:dyDescent="0.25">
      <c r="A141" s="44">
        <v>137</v>
      </c>
      <c r="B141" s="44" t="str">
        <f t="shared" si="6"/>
        <v/>
      </c>
      <c r="C141" s="47" t="str">
        <f>IF(A141&gt;$B$4,"",(Input!$C$11))</f>
        <v/>
      </c>
      <c r="D141" s="48" t="str">
        <f>IF(A141&gt;=$B$4,"",(-PPMT(Input!$H$15/12,$B$4-B142,$B$4,$F$4)))</f>
        <v/>
      </c>
      <c r="E141" s="48" t="str">
        <f>IF(A141&gt;=$B$4,"",(-IPMT(Input!$H$15/12,$B$4-B142,$B$4,$F$4)))</f>
        <v/>
      </c>
      <c r="F141" s="47" t="str">
        <f t="shared" si="7"/>
        <v/>
      </c>
    </row>
    <row r="142" spans="1:6" x14ac:dyDescent="0.25">
      <c r="A142" s="44">
        <v>138</v>
      </c>
      <c r="B142" s="44" t="str">
        <f t="shared" si="6"/>
        <v/>
      </c>
      <c r="C142" s="47" t="str">
        <f>IF(A142&gt;$B$4,"",(Input!$C$11))</f>
        <v/>
      </c>
      <c r="D142" s="48" t="str">
        <f>IF(A142&gt;=$B$4,"",(-PPMT(Input!$H$15/12,$B$4-B143,$B$4,$F$4)))</f>
        <v/>
      </c>
      <c r="E142" s="48" t="str">
        <f>IF(A142&gt;=$B$4,"",(-IPMT(Input!$H$15/12,$B$4-B143,$B$4,$F$4)))</f>
        <v/>
      </c>
      <c r="F142" s="47" t="str">
        <f t="shared" si="7"/>
        <v/>
      </c>
    </row>
    <row r="143" spans="1:6" x14ac:dyDescent="0.25">
      <c r="A143" s="44">
        <v>139</v>
      </c>
      <c r="B143" s="44" t="str">
        <f t="shared" si="6"/>
        <v/>
      </c>
      <c r="C143" s="47" t="str">
        <f>IF(A143&gt;$B$4,"",(Input!$C$11))</f>
        <v/>
      </c>
      <c r="D143" s="48" t="str">
        <f>IF(A143&gt;=$B$4,"",(-PPMT(Input!$H$15/12,$B$4-B144,$B$4,$F$4)))</f>
        <v/>
      </c>
      <c r="E143" s="48" t="str">
        <f>IF(A143&gt;=$B$4,"",(-IPMT(Input!$H$15/12,$B$4-B144,$B$4,$F$4)))</f>
        <v/>
      </c>
      <c r="F143" s="47" t="str">
        <f t="shared" si="7"/>
        <v/>
      </c>
    </row>
    <row r="144" spans="1:6" x14ac:dyDescent="0.25">
      <c r="A144" s="44">
        <v>140</v>
      </c>
      <c r="B144" s="44" t="str">
        <f t="shared" si="6"/>
        <v/>
      </c>
      <c r="C144" s="47" t="str">
        <f>IF(A144&gt;$B$4,"",(Input!$C$11))</f>
        <v/>
      </c>
      <c r="D144" s="48" t="str">
        <f>IF(A144&gt;=$B$4,"",(-PPMT(Input!$H$15/12,$B$4-B145,$B$4,$F$4)))</f>
        <v/>
      </c>
      <c r="E144" s="48" t="str">
        <f>IF(A144&gt;=$B$4,"",(-IPMT(Input!$H$15/12,$B$4-B145,$B$4,$F$4)))</f>
        <v/>
      </c>
      <c r="F144" s="47" t="str">
        <f t="shared" si="7"/>
        <v/>
      </c>
    </row>
    <row r="145" spans="1:6" x14ac:dyDescent="0.25">
      <c r="A145" s="44">
        <v>141</v>
      </c>
      <c r="B145" s="44" t="str">
        <f t="shared" si="6"/>
        <v/>
      </c>
      <c r="C145" s="47" t="str">
        <f>IF(A145&gt;$B$4,"",(Input!$C$11))</f>
        <v/>
      </c>
      <c r="D145" s="48" t="str">
        <f>IF(A145&gt;=$B$4,"",(-PPMT(Input!$H$15/12,$B$4-B146,$B$4,$F$4)))</f>
        <v/>
      </c>
      <c r="E145" s="48" t="str">
        <f>IF(A145&gt;=$B$4,"",(-IPMT(Input!$H$15/12,$B$4-B146,$B$4,$F$4)))</f>
        <v/>
      </c>
      <c r="F145" s="47" t="str">
        <f t="shared" si="7"/>
        <v/>
      </c>
    </row>
    <row r="146" spans="1:6" x14ac:dyDescent="0.25">
      <c r="A146" s="44">
        <v>142</v>
      </c>
      <c r="B146" s="44" t="str">
        <f t="shared" si="6"/>
        <v/>
      </c>
      <c r="C146" s="47" t="str">
        <f>IF(A146&gt;$B$4,"",(Input!$C$11))</f>
        <v/>
      </c>
      <c r="D146" s="48" t="str">
        <f>IF(A146&gt;=$B$4,"",(-PPMT(Input!$H$15/12,$B$4-B147,$B$4,$F$4)))</f>
        <v/>
      </c>
      <c r="E146" s="48" t="str">
        <f>IF(A146&gt;=$B$4,"",(-IPMT(Input!$H$15/12,$B$4-B147,$B$4,$F$4)))</f>
        <v/>
      </c>
      <c r="F146" s="47" t="str">
        <f t="shared" si="7"/>
        <v/>
      </c>
    </row>
    <row r="147" spans="1:6" x14ac:dyDescent="0.25">
      <c r="A147" s="44">
        <v>143</v>
      </c>
      <c r="B147" s="44" t="str">
        <f t="shared" si="6"/>
        <v/>
      </c>
      <c r="C147" s="47" t="str">
        <f>IF(A147&gt;$B$4,"",(Input!$C$11))</f>
        <v/>
      </c>
      <c r="D147" s="48" t="str">
        <f>IF(A147&gt;=$B$4,"",(-PPMT(Input!$H$15/12,$B$4-B148,$B$4,$F$4)))</f>
        <v/>
      </c>
      <c r="E147" s="48" t="str">
        <f>IF(A147&gt;=$B$4,"",(-IPMT(Input!$H$15/12,$B$4-B148,$B$4,$F$4)))</f>
        <v/>
      </c>
      <c r="F147" s="47" t="str">
        <f t="shared" si="7"/>
        <v/>
      </c>
    </row>
    <row r="148" spans="1:6" x14ac:dyDescent="0.25">
      <c r="A148" s="44">
        <v>144</v>
      </c>
      <c r="B148" s="44" t="str">
        <f t="shared" si="6"/>
        <v/>
      </c>
      <c r="C148" s="47" t="str">
        <f>IF(A148&gt;$B$4,"",(Input!$C$11))</f>
        <v/>
      </c>
      <c r="D148" s="48" t="str">
        <f>IF(A148&gt;=$B$4,"",(-PPMT(Input!$H$15/12,$B$4-B149,$B$4,$F$4)))</f>
        <v/>
      </c>
      <c r="E148" s="48" t="str">
        <f>IF(A148&gt;=$B$4,"",(-IPMT(Input!$H$15/12,$B$4-B149,$B$4,$F$4)))</f>
        <v/>
      </c>
      <c r="F148" s="47" t="str">
        <f t="shared" si="7"/>
        <v/>
      </c>
    </row>
    <row r="149" spans="1:6" x14ac:dyDescent="0.25">
      <c r="A149" s="44">
        <v>145</v>
      </c>
      <c r="B149" s="44" t="str">
        <f t="shared" si="6"/>
        <v/>
      </c>
      <c r="C149" s="47" t="str">
        <f>IF(A149&gt;$B$4,"",(Input!$C$11))</f>
        <v/>
      </c>
      <c r="D149" s="48" t="str">
        <f>IF(A149&gt;=$B$4,"",(-PPMT(Input!$H$15/12,$B$4-B150,$B$4,$F$4)))</f>
        <v/>
      </c>
      <c r="E149" s="48" t="str">
        <f>IF(A149&gt;=$B$4,"",(-IPMT(Input!$H$15/12,$B$4-B150,$B$4,$F$4)))</f>
        <v/>
      </c>
      <c r="F149" s="47" t="str">
        <f t="shared" si="7"/>
        <v/>
      </c>
    </row>
    <row r="150" spans="1:6" x14ac:dyDescent="0.25">
      <c r="A150" s="44">
        <v>146</v>
      </c>
      <c r="B150" s="44" t="str">
        <f t="shared" si="6"/>
        <v/>
      </c>
      <c r="C150" s="47" t="str">
        <f>IF(A150&gt;$B$4,"",(Input!$C$11))</f>
        <v/>
      </c>
      <c r="D150" s="48" t="str">
        <f>IF(A150&gt;=$B$4,"",(-PPMT(Input!$H$15/12,$B$4-B151,$B$4,$F$4)))</f>
        <v/>
      </c>
      <c r="E150" s="48" t="str">
        <f>IF(A150&gt;=$B$4,"",(-IPMT(Input!$H$15/12,$B$4-B151,$B$4,$F$4)))</f>
        <v/>
      </c>
      <c r="F150" s="47" t="str">
        <f t="shared" si="7"/>
        <v/>
      </c>
    </row>
    <row r="151" spans="1:6" x14ac:dyDescent="0.25">
      <c r="A151" s="44">
        <v>147</v>
      </c>
      <c r="B151" s="44" t="str">
        <f t="shared" si="6"/>
        <v/>
      </c>
      <c r="C151" s="47" t="str">
        <f>IF(A151&gt;$B$4,"",(Input!$C$11))</f>
        <v/>
      </c>
      <c r="D151" s="48" t="str">
        <f>IF(A151&gt;=$B$4,"",(-PPMT(Input!$H$15/12,$B$4-B152,$B$4,$F$4)))</f>
        <v/>
      </c>
      <c r="E151" s="48" t="str">
        <f>IF(A151&gt;=$B$4,"",(-IPMT(Input!$H$15/12,$B$4-B152,$B$4,$F$4)))</f>
        <v/>
      </c>
      <c r="F151" s="47" t="str">
        <f t="shared" si="7"/>
        <v/>
      </c>
    </row>
    <row r="152" spans="1:6" x14ac:dyDescent="0.25">
      <c r="A152" s="44">
        <v>148</v>
      </c>
      <c r="B152" s="44" t="str">
        <f t="shared" si="6"/>
        <v/>
      </c>
      <c r="C152" s="47" t="str">
        <f>IF(A152&gt;$B$4,"",(Input!$C$11))</f>
        <v/>
      </c>
      <c r="D152" s="48" t="str">
        <f>IF(A152&gt;=$B$4,"",(-PPMT(Input!$H$15/12,$B$4-B153,$B$4,$F$4)))</f>
        <v/>
      </c>
      <c r="E152" s="48" t="str">
        <f>IF(A152&gt;=$B$4,"",(-IPMT(Input!$H$15/12,$B$4-B153,$B$4,$F$4)))</f>
        <v/>
      </c>
      <c r="F152" s="47" t="str">
        <f t="shared" si="7"/>
        <v/>
      </c>
    </row>
    <row r="153" spans="1:6" x14ac:dyDescent="0.25">
      <c r="A153" s="44">
        <v>149</v>
      </c>
      <c r="B153" s="44" t="str">
        <f t="shared" si="6"/>
        <v/>
      </c>
      <c r="C153" s="47" t="str">
        <f>IF(A153&gt;$B$4,"",(Input!$C$11))</f>
        <v/>
      </c>
      <c r="D153" s="48" t="str">
        <f>IF(A153&gt;=$B$4,"",(-PPMT(Input!$H$15/12,$B$4-B154,$B$4,$F$4)))</f>
        <v/>
      </c>
      <c r="E153" s="48" t="str">
        <f>IF(A153&gt;=$B$4,"",(-IPMT(Input!$H$15/12,$B$4-B154,$B$4,$F$4)))</f>
        <v/>
      </c>
      <c r="F153" s="47" t="str">
        <f t="shared" si="7"/>
        <v/>
      </c>
    </row>
    <row r="154" spans="1:6" x14ac:dyDescent="0.25">
      <c r="A154" s="44">
        <v>150</v>
      </c>
      <c r="B154" s="44" t="str">
        <f t="shared" si="6"/>
        <v/>
      </c>
      <c r="C154" s="47" t="str">
        <f>IF(A154&gt;$B$4,"",(Input!$C$11))</f>
        <v/>
      </c>
      <c r="D154" s="48" t="str">
        <f>IF(A154&gt;=$B$4,"",(-PPMT(Input!$H$15/12,$B$4-B155,$B$4,$F$4)))</f>
        <v/>
      </c>
      <c r="E154" s="48" t="str">
        <f>IF(A154&gt;=$B$4,"",(-IPMT(Input!$H$15/12,$B$4-B155,$B$4,$F$4)))</f>
        <v/>
      </c>
      <c r="F154" s="47" t="str">
        <f t="shared" si="7"/>
        <v/>
      </c>
    </row>
    <row r="155" spans="1:6" x14ac:dyDescent="0.25">
      <c r="A155" s="44">
        <v>151</v>
      </c>
      <c r="B155" s="44" t="str">
        <f t="shared" si="6"/>
        <v/>
      </c>
      <c r="C155" s="47" t="str">
        <f>IF(A155&gt;$B$4,"",(Input!$C$11))</f>
        <v/>
      </c>
      <c r="D155" s="48" t="str">
        <f>IF(A155&gt;=$B$4,"",(-PPMT(Input!$H$15/12,$B$4-B156,$B$4,$F$4)))</f>
        <v/>
      </c>
      <c r="E155" s="48" t="str">
        <f>IF(A155&gt;=$B$4,"",(-IPMT(Input!$H$15/12,$B$4-B156,$B$4,$F$4)))</f>
        <v/>
      </c>
      <c r="F155" s="47" t="str">
        <f t="shared" si="7"/>
        <v/>
      </c>
    </row>
    <row r="156" spans="1:6" x14ac:dyDescent="0.25">
      <c r="A156" s="44">
        <v>152</v>
      </c>
      <c r="B156" s="44" t="str">
        <f t="shared" si="6"/>
        <v/>
      </c>
      <c r="C156" s="47" t="str">
        <f>IF(A156&gt;$B$4,"",(Input!$C$11))</f>
        <v/>
      </c>
      <c r="D156" s="48" t="str">
        <f>IF(A156&gt;=$B$4,"",(-PPMT(Input!$H$15/12,$B$4-B157,$B$4,$F$4)))</f>
        <v/>
      </c>
      <c r="E156" s="48" t="str">
        <f>IF(A156&gt;=$B$4,"",(-IPMT(Input!$H$15/12,$B$4-B157,$B$4,$F$4)))</f>
        <v/>
      </c>
      <c r="F156" s="47" t="str">
        <f t="shared" si="7"/>
        <v/>
      </c>
    </row>
    <row r="157" spans="1:6" x14ac:dyDescent="0.25">
      <c r="A157" s="44">
        <v>153</v>
      </c>
      <c r="B157" s="44" t="str">
        <f t="shared" si="6"/>
        <v/>
      </c>
      <c r="C157" s="47" t="str">
        <f>IF(A157&gt;$B$4,"",(Input!$C$11))</f>
        <v/>
      </c>
      <c r="D157" s="48" t="str">
        <f>IF(A157&gt;=$B$4,"",(-PPMT(Input!$H$15/12,$B$4-B158,$B$4,$F$4)))</f>
        <v/>
      </c>
      <c r="E157" s="48" t="str">
        <f>IF(A157&gt;=$B$4,"",(-IPMT(Input!$H$15/12,$B$4-B158,$B$4,$F$4)))</f>
        <v/>
      </c>
      <c r="F157" s="47" t="str">
        <f t="shared" si="7"/>
        <v/>
      </c>
    </row>
    <row r="158" spans="1:6" x14ac:dyDescent="0.25">
      <c r="A158" s="44">
        <v>154</v>
      </c>
      <c r="B158" s="44" t="str">
        <f t="shared" si="6"/>
        <v/>
      </c>
      <c r="C158" s="47" t="str">
        <f>IF(A158&gt;$B$4,"",(Input!$C$11))</f>
        <v/>
      </c>
      <c r="D158" s="48" t="str">
        <f>IF(A158&gt;=$B$4,"",(-PPMT(Input!$H$15/12,$B$4-B159,$B$4,$F$4)))</f>
        <v/>
      </c>
      <c r="E158" s="48" t="str">
        <f>IF(A158&gt;=$B$4,"",(-IPMT(Input!$H$15/12,$B$4-B159,$B$4,$F$4)))</f>
        <v/>
      </c>
      <c r="F158" s="47" t="str">
        <f t="shared" si="7"/>
        <v/>
      </c>
    </row>
    <row r="159" spans="1:6" x14ac:dyDescent="0.25">
      <c r="A159" s="44">
        <v>155</v>
      </c>
      <c r="B159" s="44" t="str">
        <f t="shared" si="6"/>
        <v/>
      </c>
      <c r="C159" s="47" t="str">
        <f>IF(A159&gt;$B$4,"",(Input!$C$11))</f>
        <v/>
      </c>
      <c r="D159" s="48" t="str">
        <f>IF(A159&gt;=$B$4,"",(-PPMT(Input!$H$15/12,$B$4-B160,$B$4,$F$4)))</f>
        <v/>
      </c>
      <c r="E159" s="48" t="str">
        <f>IF(A159&gt;=$B$4,"",(-IPMT(Input!$H$15/12,$B$4-B160,$B$4,$F$4)))</f>
        <v/>
      </c>
      <c r="F159" s="47" t="str">
        <f t="shared" si="7"/>
        <v/>
      </c>
    </row>
    <row r="160" spans="1:6" x14ac:dyDescent="0.25">
      <c r="A160" s="44">
        <v>156</v>
      </c>
      <c r="B160" s="44" t="str">
        <f t="shared" si="6"/>
        <v/>
      </c>
      <c r="C160" s="47" t="str">
        <f>IF(A160&gt;$B$4,"",(Input!$C$11))</f>
        <v/>
      </c>
      <c r="D160" s="48" t="str">
        <f>IF(A160&gt;=$B$4,"",(-PPMT(Input!$H$15/12,$B$4-B161,$B$4,$F$4)))</f>
        <v/>
      </c>
      <c r="E160" s="48" t="str">
        <f>IF(A160&gt;=$B$4,"",(-IPMT(Input!$H$15/12,$B$4-B161,$B$4,$F$4)))</f>
        <v/>
      </c>
      <c r="F160" s="47" t="str">
        <f t="shared" si="7"/>
        <v/>
      </c>
    </row>
    <row r="161" spans="1:6" x14ac:dyDescent="0.25">
      <c r="A161" s="44">
        <v>157</v>
      </c>
      <c r="B161" s="44" t="str">
        <f t="shared" si="6"/>
        <v/>
      </c>
      <c r="C161" s="47" t="str">
        <f>IF(A161&gt;$B$4,"",(Input!$C$11))</f>
        <v/>
      </c>
      <c r="D161" s="48" t="str">
        <f>IF(A161&gt;=$B$4,"",(-PPMT(Input!$H$15/12,$B$4-B162,$B$4,$F$4)))</f>
        <v/>
      </c>
      <c r="E161" s="48" t="str">
        <f>IF(A161&gt;=$B$4,"",(-IPMT(Input!$H$15/12,$B$4-B162,$B$4,$F$4)))</f>
        <v/>
      </c>
      <c r="F161" s="47" t="str">
        <f t="shared" si="7"/>
        <v/>
      </c>
    </row>
    <row r="162" spans="1:6" x14ac:dyDescent="0.25">
      <c r="A162" s="44">
        <v>158</v>
      </c>
      <c r="B162" s="44" t="str">
        <f t="shared" si="6"/>
        <v/>
      </c>
      <c r="C162" s="47" t="str">
        <f>IF(A162&gt;$B$4,"",(Input!$C$11))</f>
        <v/>
      </c>
      <c r="D162" s="48" t="str">
        <f>IF(A162&gt;=$B$4,"",(-PPMT(Input!$H$15/12,$B$4-B163,$B$4,$F$4)))</f>
        <v/>
      </c>
      <c r="E162" s="48" t="str">
        <f>IF(A162&gt;=$B$4,"",(-IPMT(Input!$H$15/12,$B$4-B163,$B$4,$F$4)))</f>
        <v/>
      </c>
      <c r="F162" s="47" t="str">
        <f t="shared" si="7"/>
        <v/>
      </c>
    </row>
    <row r="163" spans="1:6" x14ac:dyDescent="0.25">
      <c r="A163" s="44">
        <v>159</v>
      </c>
      <c r="B163" s="44" t="str">
        <f t="shared" si="6"/>
        <v/>
      </c>
      <c r="C163" s="47" t="str">
        <f>IF(A163&gt;$B$4,"",(Input!$C$11))</f>
        <v/>
      </c>
      <c r="D163" s="48" t="str">
        <f>IF(A163&gt;=$B$4,"",(-PPMT(Input!$H$15/12,$B$4-B164,$B$4,$F$4)))</f>
        <v/>
      </c>
      <c r="E163" s="48" t="str">
        <f>IF(A163&gt;=$B$4,"",(-IPMT(Input!$H$15/12,$B$4-B164,$B$4,$F$4)))</f>
        <v/>
      </c>
      <c r="F163" s="47" t="str">
        <f t="shared" si="7"/>
        <v/>
      </c>
    </row>
    <row r="164" spans="1:6" x14ac:dyDescent="0.25">
      <c r="A164" s="44">
        <v>160</v>
      </c>
      <c r="B164" s="44" t="str">
        <f t="shared" si="6"/>
        <v/>
      </c>
      <c r="C164" s="47" t="str">
        <f>IF(A164&gt;$B$4,"",(Input!$C$11))</f>
        <v/>
      </c>
      <c r="D164" s="48" t="str">
        <f>IF(A164&gt;=$B$4,"",(-PPMT(Input!$H$15/12,$B$4-B165,$B$4,$F$4)))</f>
        <v/>
      </c>
      <c r="E164" s="48" t="str">
        <f>IF(A164&gt;=$B$4,"",(-IPMT(Input!$H$15/12,$B$4-B165,$B$4,$F$4)))</f>
        <v/>
      </c>
      <c r="F164" s="47" t="str">
        <f t="shared" si="7"/>
        <v/>
      </c>
    </row>
    <row r="165" spans="1:6" x14ac:dyDescent="0.25">
      <c r="A165" s="44">
        <v>161</v>
      </c>
      <c r="B165" s="44" t="str">
        <f t="shared" si="6"/>
        <v/>
      </c>
      <c r="C165" s="47" t="str">
        <f>IF(A165&gt;$B$4,"",(Input!$C$11))</f>
        <v/>
      </c>
      <c r="D165" s="48" t="str">
        <f>IF(A165&gt;=$B$4,"",(-PPMT(Input!$H$15/12,$B$4-B166,$B$4,$F$4)))</f>
        <v/>
      </c>
      <c r="E165" s="48" t="str">
        <f>IF(A165&gt;=$B$4,"",(-IPMT(Input!$H$15/12,$B$4-B166,$B$4,$F$4)))</f>
        <v/>
      </c>
      <c r="F165" s="47" t="str">
        <f t="shared" si="7"/>
        <v/>
      </c>
    </row>
    <row r="166" spans="1:6" x14ac:dyDescent="0.25">
      <c r="A166" s="44">
        <v>162</v>
      </c>
      <c r="B166" s="44" t="str">
        <f t="shared" si="6"/>
        <v/>
      </c>
      <c r="C166" s="47" t="str">
        <f>IF(A166&gt;$B$4,"",(Input!$C$11))</f>
        <v/>
      </c>
      <c r="D166" s="48" t="str">
        <f>IF(A166&gt;=$B$4,"",(-PPMT(Input!$H$15/12,$B$4-B167,$B$4,$F$4)))</f>
        <v/>
      </c>
      <c r="E166" s="48" t="str">
        <f>IF(A166&gt;=$B$4,"",(-IPMT(Input!$H$15/12,$B$4-B167,$B$4,$F$4)))</f>
        <v/>
      </c>
      <c r="F166" s="47" t="str">
        <f t="shared" si="7"/>
        <v/>
      </c>
    </row>
    <row r="167" spans="1:6" x14ac:dyDescent="0.25">
      <c r="A167" s="44">
        <v>163</v>
      </c>
      <c r="B167" s="44" t="str">
        <f t="shared" si="6"/>
        <v/>
      </c>
      <c r="C167" s="47" t="str">
        <f>IF(A167&gt;$B$4,"",(Input!$C$11))</f>
        <v/>
      </c>
      <c r="D167" s="48" t="str">
        <f>IF(A167&gt;=$B$4,"",(-PPMT(Input!$H$15/12,$B$4-B168,$B$4,$F$4)))</f>
        <v/>
      </c>
      <c r="E167" s="48" t="str">
        <f>IF(A167&gt;=$B$4,"",(-IPMT(Input!$H$15/12,$B$4-B168,$B$4,$F$4)))</f>
        <v/>
      </c>
      <c r="F167" s="47" t="str">
        <f t="shared" si="7"/>
        <v/>
      </c>
    </row>
    <row r="168" spans="1:6" x14ac:dyDescent="0.25">
      <c r="A168" s="44">
        <v>164</v>
      </c>
      <c r="B168" s="44" t="str">
        <f t="shared" si="6"/>
        <v/>
      </c>
      <c r="C168" s="47" t="str">
        <f>IF(A168&gt;$B$4,"",(Input!$C$11))</f>
        <v/>
      </c>
      <c r="D168" s="48" t="str">
        <f>IF(A168&gt;=$B$4,"",(-PPMT(Input!$H$15/12,$B$4-B169,$B$4,$F$4)))</f>
        <v/>
      </c>
      <c r="E168" s="48" t="str">
        <f>IF(A168&gt;=$B$4,"",(-IPMT(Input!$H$15/12,$B$4-B169,$B$4,$F$4)))</f>
        <v/>
      </c>
      <c r="F168" s="47" t="str">
        <f t="shared" si="7"/>
        <v/>
      </c>
    </row>
    <row r="169" spans="1:6" x14ac:dyDescent="0.25">
      <c r="A169" s="44">
        <v>165</v>
      </c>
      <c r="B169" s="44" t="str">
        <f t="shared" si="6"/>
        <v/>
      </c>
      <c r="C169" s="47" t="str">
        <f>IF(A169&gt;$B$4,"",(Input!$C$11))</f>
        <v/>
      </c>
      <c r="D169" s="48" t="str">
        <f>IF(A169&gt;=$B$4,"",(-PPMT(Input!$H$15/12,$B$4-B170,$B$4,$F$4)))</f>
        <v/>
      </c>
      <c r="E169" s="48" t="str">
        <f>IF(A169&gt;=$B$4,"",(-IPMT(Input!$H$15/12,$B$4-B170,$B$4,$F$4)))</f>
        <v/>
      </c>
      <c r="F169" s="47" t="str">
        <f t="shared" si="7"/>
        <v/>
      </c>
    </row>
    <row r="170" spans="1:6" x14ac:dyDescent="0.25">
      <c r="A170" s="44">
        <v>166</v>
      </c>
      <c r="B170" s="44" t="str">
        <f t="shared" si="6"/>
        <v/>
      </c>
      <c r="C170" s="47" t="str">
        <f>IF(A170&gt;$B$4,"",(Input!$C$11))</f>
        <v/>
      </c>
      <c r="D170" s="48" t="str">
        <f>IF(A170&gt;=$B$4,"",(-PPMT(Input!$H$15/12,$B$4-B171,$B$4,$F$4)))</f>
        <v/>
      </c>
      <c r="E170" s="48" t="str">
        <f>IF(A170&gt;=$B$4,"",(-IPMT(Input!$H$15/12,$B$4-B171,$B$4,$F$4)))</f>
        <v/>
      </c>
      <c r="F170" s="47" t="str">
        <f t="shared" si="7"/>
        <v/>
      </c>
    </row>
    <row r="171" spans="1:6" x14ac:dyDescent="0.25">
      <c r="A171" s="44">
        <v>167</v>
      </c>
      <c r="B171" s="44" t="str">
        <f t="shared" si="6"/>
        <v/>
      </c>
      <c r="C171" s="47" t="str">
        <f>IF(A171&gt;$B$4,"",(Input!$C$11))</f>
        <v/>
      </c>
      <c r="D171" s="48" t="str">
        <f>IF(A171&gt;=$B$4,"",(-PPMT(Input!$H$15/12,$B$4-B172,$B$4,$F$4)))</f>
        <v/>
      </c>
      <c r="E171" s="48" t="str">
        <f>IF(A171&gt;=$B$4,"",(-IPMT(Input!$H$15/12,$B$4-B172,$B$4,$F$4)))</f>
        <v/>
      </c>
      <c r="F171" s="47" t="str">
        <f t="shared" si="7"/>
        <v/>
      </c>
    </row>
    <row r="172" spans="1:6" x14ac:dyDescent="0.25">
      <c r="A172" s="44">
        <v>168</v>
      </c>
      <c r="B172" s="44" t="str">
        <f t="shared" si="6"/>
        <v/>
      </c>
      <c r="C172" s="47" t="str">
        <f>IF(A172&gt;$B$4,"",(Input!$C$11))</f>
        <v/>
      </c>
      <c r="D172" s="48" t="str">
        <f>IF(A172&gt;=$B$4,"",(-PPMT(Input!$H$15/12,$B$4-B173,$B$4,$F$4)))</f>
        <v/>
      </c>
      <c r="E172" s="48" t="str">
        <f>IF(A172&gt;=$B$4,"",(-IPMT(Input!$H$15/12,$B$4-B173,$B$4,$F$4)))</f>
        <v/>
      </c>
      <c r="F172" s="47" t="str">
        <f t="shared" si="7"/>
        <v/>
      </c>
    </row>
    <row r="173" spans="1:6" x14ac:dyDescent="0.25">
      <c r="A173" s="44">
        <v>169</v>
      </c>
      <c r="B173" s="44" t="str">
        <f t="shared" si="6"/>
        <v/>
      </c>
      <c r="C173" s="47" t="str">
        <f>IF(A173&gt;$B$4,"",(Input!$C$11))</f>
        <v/>
      </c>
      <c r="D173" s="48" t="str">
        <f>IF(A173&gt;=$B$4,"",(-PPMT(Input!$H$15/12,$B$4-B174,$B$4,$F$4)))</f>
        <v/>
      </c>
      <c r="E173" s="48" t="str">
        <f>IF(A173&gt;=$B$4,"",(-IPMT(Input!$H$15/12,$B$4-B174,$B$4,$F$4)))</f>
        <v/>
      </c>
      <c r="F173" s="47" t="str">
        <f t="shared" si="7"/>
        <v/>
      </c>
    </row>
    <row r="174" spans="1:6" x14ac:dyDescent="0.25">
      <c r="A174" s="44">
        <v>170</v>
      </c>
      <c r="B174" s="44" t="str">
        <f t="shared" si="6"/>
        <v/>
      </c>
      <c r="C174" s="47" t="str">
        <f>IF(A174&gt;$B$4,"",(Input!$C$11))</f>
        <v/>
      </c>
      <c r="D174" s="48" t="str">
        <f>IF(A174&gt;=$B$4,"",(-PPMT(Input!$H$15/12,$B$4-B175,$B$4,$F$4)))</f>
        <v/>
      </c>
      <c r="E174" s="48" t="str">
        <f>IF(A174&gt;=$B$4,"",(-IPMT(Input!$H$15/12,$B$4-B175,$B$4,$F$4)))</f>
        <v/>
      </c>
      <c r="F174" s="47" t="str">
        <f t="shared" si="7"/>
        <v/>
      </c>
    </row>
    <row r="175" spans="1:6" x14ac:dyDescent="0.25">
      <c r="A175" s="44">
        <v>171</v>
      </c>
      <c r="B175" s="44" t="str">
        <f t="shared" si="6"/>
        <v/>
      </c>
      <c r="C175" s="47" t="str">
        <f>IF(A175&gt;$B$4,"",(Input!$C$11))</f>
        <v/>
      </c>
      <c r="D175" s="48" t="str">
        <f>IF(A175&gt;=$B$4,"",(-PPMT(Input!$H$15/12,$B$4-B176,$B$4,$F$4)))</f>
        <v/>
      </c>
      <c r="E175" s="48" t="str">
        <f>IF(A175&gt;=$B$4,"",(-IPMT(Input!$H$15/12,$B$4-B176,$B$4,$F$4)))</f>
        <v/>
      </c>
      <c r="F175" s="47" t="str">
        <f t="shared" si="7"/>
        <v/>
      </c>
    </row>
    <row r="176" spans="1:6" x14ac:dyDescent="0.25">
      <c r="A176" s="44">
        <v>172</v>
      </c>
      <c r="B176" s="44" t="str">
        <f t="shared" si="6"/>
        <v/>
      </c>
      <c r="C176" s="47" t="str">
        <f>IF(A176&gt;$B$4,"",(Input!$C$11))</f>
        <v/>
      </c>
      <c r="D176" s="48" t="str">
        <f>IF(A176&gt;=$B$4,"",(-PPMT(Input!$H$15/12,$B$4-B177,$B$4,$F$4)))</f>
        <v/>
      </c>
      <c r="E176" s="48" t="str">
        <f>IF(A176&gt;=$B$4,"",(-IPMT(Input!$H$15/12,$B$4-B177,$B$4,$F$4)))</f>
        <v/>
      </c>
      <c r="F176" s="47" t="str">
        <f t="shared" si="7"/>
        <v/>
      </c>
    </row>
    <row r="177" spans="1:6" x14ac:dyDescent="0.25">
      <c r="A177" s="44">
        <v>173</v>
      </c>
      <c r="B177" s="44" t="str">
        <f t="shared" si="6"/>
        <v/>
      </c>
      <c r="C177" s="47" t="str">
        <f>IF(A177&gt;$B$4,"",(Input!$C$11))</f>
        <v/>
      </c>
      <c r="D177" s="48" t="str">
        <f>IF(A177&gt;=$B$4,"",(-PPMT(Input!$H$15/12,$B$4-B178,$B$4,$F$4)))</f>
        <v/>
      </c>
      <c r="E177" s="48" t="str">
        <f>IF(A177&gt;=$B$4,"",(-IPMT(Input!$H$15/12,$B$4-B178,$B$4,$F$4)))</f>
        <v/>
      </c>
      <c r="F177" s="47" t="str">
        <f t="shared" si="7"/>
        <v/>
      </c>
    </row>
    <row r="178" spans="1:6" x14ac:dyDescent="0.25">
      <c r="A178" s="44">
        <v>174</v>
      </c>
      <c r="B178" s="44" t="str">
        <f t="shared" si="6"/>
        <v/>
      </c>
      <c r="C178" s="47" t="str">
        <f>IF(A178&gt;$B$4,"",(Input!$C$11))</f>
        <v/>
      </c>
      <c r="D178" s="48" t="str">
        <f>IF(A178&gt;=$B$4,"",(-PPMT(Input!$H$15/12,$B$4-B179,$B$4,$F$4)))</f>
        <v/>
      </c>
      <c r="E178" s="48" t="str">
        <f>IF(A178&gt;=$B$4,"",(-IPMT(Input!$H$15/12,$B$4-B179,$B$4,$F$4)))</f>
        <v/>
      </c>
      <c r="F178" s="47" t="str">
        <f t="shared" si="7"/>
        <v/>
      </c>
    </row>
    <row r="179" spans="1:6" x14ac:dyDescent="0.25">
      <c r="A179" s="44">
        <v>175</v>
      </c>
      <c r="B179" s="44" t="str">
        <f t="shared" si="6"/>
        <v/>
      </c>
      <c r="C179" s="47" t="str">
        <f>IF(A179&gt;$B$4,"",(Input!$C$11))</f>
        <v/>
      </c>
      <c r="D179" s="48" t="str">
        <f>IF(A179&gt;=$B$4,"",(-PPMT(Input!$H$15/12,$B$4-B180,$B$4,$F$4)))</f>
        <v/>
      </c>
      <c r="E179" s="48" t="str">
        <f>IF(A179&gt;=$B$4,"",(-IPMT(Input!$H$15/12,$B$4-B180,$B$4,$F$4)))</f>
        <v/>
      </c>
      <c r="F179" s="47" t="str">
        <f t="shared" si="7"/>
        <v/>
      </c>
    </row>
    <row r="180" spans="1:6" x14ac:dyDescent="0.25">
      <c r="A180" s="44">
        <v>176</v>
      </c>
      <c r="B180" s="44" t="str">
        <f t="shared" si="6"/>
        <v/>
      </c>
      <c r="C180" s="47" t="str">
        <f>IF(A180&gt;$B$4,"",(Input!$C$11))</f>
        <v/>
      </c>
      <c r="D180" s="48" t="str">
        <f>IF(A180&gt;=$B$4,"",(-PPMT(Input!$H$15/12,$B$4-B181,$B$4,$F$4)))</f>
        <v/>
      </c>
      <c r="E180" s="48" t="str">
        <f>IF(A180&gt;=$B$4,"",(-IPMT(Input!$H$15/12,$B$4-B181,$B$4,$F$4)))</f>
        <v/>
      </c>
      <c r="F180" s="47" t="str">
        <f t="shared" si="7"/>
        <v/>
      </c>
    </row>
    <row r="181" spans="1:6" x14ac:dyDescent="0.25">
      <c r="A181" s="44">
        <v>177</v>
      </c>
      <c r="B181" s="44" t="str">
        <f t="shared" si="6"/>
        <v/>
      </c>
      <c r="C181" s="47" t="str">
        <f>IF(A181&gt;$B$4,"",(Input!$C$11))</f>
        <v/>
      </c>
      <c r="D181" s="48" t="str">
        <f>IF(A181&gt;=$B$4,"",(-PPMT(Input!$H$15/12,$B$4-B182,$B$4,$F$4)))</f>
        <v/>
      </c>
      <c r="E181" s="48" t="str">
        <f>IF(A181&gt;=$B$4,"",(-IPMT(Input!$H$15/12,$B$4-B182,$B$4,$F$4)))</f>
        <v/>
      </c>
      <c r="F181" s="47" t="str">
        <f t="shared" si="7"/>
        <v/>
      </c>
    </row>
    <row r="182" spans="1:6" x14ac:dyDescent="0.25">
      <c r="A182" s="44">
        <v>178</v>
      </c>
      <c r="B182" s="44" t="str">
        <f t="shared" si="6"/>
        <v/>
      </c>
      <c r="C182" s="47" t="str">
        <f>IF(A182&gt;$B$4,"",(Input!$C$11))</f>
        <v/>
      </c>
      <c r="D182" s="48" t="str">
        <f>IF(A182&gt;=$B$4,"",(-PPMT(Input!$H$15/12,$B$4-B183,$B$4,$F$4)))</f>
        <v/>
      </c>
      <c r="E182" s="48" t="str">
        <f>IF(A182&gt;=$B$4,"",(-IPMT(Input!$H$15/12,$B$4-B183,$B$4,$F$4)))</f>
        <v/>
      </c>
      <c r="F182" s="47" t="str">
        <f t="shared" si="7"/>
        <v/>
      </c>
    </row>
    <row r="183" spans="1:6" x14ac:dyDescent="0.25">
      <c r="A183" s="44">
        <v>179</v>
      </c>
      <c r="B183" s="44" t="str">
        <f t="shared" si="6"/>
        <v/>
      </c>
      <c r="C183" s="47" t="str">
        <f>IF(A183&gt;$B$4,"",(Input!$C$11))</f>
        <v/>
      </c>
      <c r="D183" s="48" t="str">
        <f>IF(A183&gt;=$B$4,"",(-PPMT(Input!$H$15/12,$B$4-B184,$B$4,$F$4)))</f>
        <v/>
      </c>
      <c r="E183" s="48" t="str">
        <f>IF(A183&gt;=$B$4,"",(-IPMT(Input!$H$15/12,$B$4-B184,$B$4,$F$4)))</f>
        <v/>
      </c>
      <c r="F183" s="47" t="str">
        <f t="shared" si="7"/>
        <v/>
      </c>
    </row>
    <row r="184" spans="1:6" x14ac:dyDescent="0.25">
      <c r="A184" s="44">
        <v>180</v>
      </c>
      <c r="B184" s="44" t="str">
        <f t="shared" si="6"/>
        <v/>
      </c>
      <c r="C184" s="47" t="str">
        <f>IF(A184&gt;$B$4,"",(Input!$C$11))</f>
        <v/>
      </c>
      <c r="D184" s="48" t="str">
        <f>IF(A184&gt;=$B$4,"",(-PPMT(Input!$H$15/12,$B$4-B185,$B$4,$F$4)))</f>
        <v/>
      </c>
      <c r="E184" s="48" t="str">
        <f>IF(A184&gt;=$B$4,"",(-IPMT(Input!$H$15/12,$B$4-B185,$B$4,$F$4)))</f>
        <v/>
      </c>
      <c r="F184" s="47" t="str">
        <f t="shared" si="7"/>
        <v/>
      </c>
    </row>
    <row r="185" spans="1:6" x14ac:dyDescent="0.25">
      <c r="A185" s="44">
        <v>181</v>
      </c>
      <c r="B185" s="44" t="str">
        <f t="shared" si="6"/>
        <v/>
      </c>
      <c r="C185" s="47" t="str">
        <f>IF(A185&gt;$B$4,"",(Input!$C$11))</f>
        <v/>
      </c>
      <c r="D185" s="48" t="str">
        <f>IF(A185&gt;=$B$4,"",(-PPMT(Input!$H$15/12,$B$4-B186,$B$4,$F$4)))</f>
        <v/>
      </c>
      <c r="E185" s="48" t="str">
        <f>IF(A185&gt;=$B$4,"",(-IPMT(Input!$H$15/12,$B$4-B186,$B$4,$F$4)))</f>
        <v/>
      </c>
      <c r="F185" s="47" t="str">
        <f t="shared" si="7"/>
        <v/>
      </c>
    </row>
    <row r="186" spans="1:6" x14ac:dyDescent="0.25">
      <c r="A186" s="44">
        <v>182</v>
      </c>
      <c r="B186" s="44" t="str">
        <f t="shared" si="6"/>
        <v/>
      </c>
      <c r="C186" s="47" t="str">
        <f>IF(A186&gt;$B$4,"",(Input!$C$11))</f>
        <v/>
      </c>
      <c r="D186" s="48" t="str">
        <f>IF(A186&gt;=$B$4,"",(-PPMT(Input!$H$15/12,$B$4-B187,$B$4,$F$4)))</f>
        <v/>
      </c>
      <c r="E186" s="48" t="str">
        <f>IF(A186&gt;=$B$4,"",(-IPMT(Input!$H$15/12,$B$4-B187,$B$4,$F$4)))</f>
        <v/>
      </c>
      <c r="F186" s="47" t="str">
        <f t="shared" si="7"/>
        <v/>
      </c>
    </row>
    <row r="187" spans="1:6" x14ac:dyDescent="0.25">
      <c r="A187" s="44">
        <v>183</v>
      </c>
      <c r="B187" s="44" t="str">
        <f t="shared" si="6"/>
        <v/>
      </c>
      <c r="C187" s="47" t="str">
        <f>IF(A187&gt;$B$4,"",(Input!$C$11))</f>
        <v/>
      </c>
      <c r="D187" s="48" t="str">
        <f>IF(A187&gt;=$B$4,"",(-PPMT(Input!$H$15/12,$B$4-B188,$B$4,$F$4)))</f>
        <v/>
      </c>
      <c r="E187" s="48" t="str">
        <f>IF(A187&gt;=$B$4,"",(-IPMT(Input!$H$15/12,$B$4-B188,$B$4,$F$4)))</f>
        <v/>
      </c>
      <c r="F187" s="47" t="str">
        <f t="shared" si="7"/>
        <v/>
      </c>
    </row>
    <row r="188" spans="1:6" x14ac:dyDescent="0.25">
      <c r="A188" s="44">
        <v>184</v>
      </c>
      <c r="B188" s="44" t="str">
        <f t="shared" si="6"/>
        <v/>
      </c>
      <c r="C188" s="47" t="str">
        <f>IF(A188&gt;$B$4,"",(Input!$C$11))</f>
        <v/>
      </c>
      <c r="D188" s="48" t="str">
        <f>IF(A188&gt;=$B$4,"",(-PPMT(Input!$H$15/12,$B$4-B189,$B$4,$F$4)))</f>
        <v/>
      </c>
      <c r="E188" s="48" t="str">
        <f>IF(A188&gt;=$B$4,"",(-IPMT(Input!$H$15/12,$B$4-B189,$B$4,$F$4)))</f>
        <v/>
      </c>
      <c r="F188" s="47" t="str">
        <f t="shared" si="7"/>
        <v/>
      </c>
    </row>
    <row r="189" spans="1:6" x14ac:dyDescent="0.25">
      <c r="A189" s="44">
        <v>185</v>
      </c>
      <c r="B189" s="44" t="str">
        <f t="shared" si="6"/>
        <v/>
      </c>
      <c r="C189" s="47" t="str">
        <f>IF(A189&gt;$B$4,"",(Input!$C$11))</f>
        <v/>
      </c>
      <c r="D189" s="48" t="str">
        <f>IF(A189&gt;=$B$4,"",(-PPMT(Input!$H$15/12,$B$4-B190,$B$4,$F$4)))</f>
        <v/>
      </c>
      <c r="E189" s="48" t="str">
        <f>IF(A189&gt;=$B$4,"",(-IPMT(Input!$H$15/12,$B$4-B190,$B$4,$F$4)))</f>
        <v/>
      </c>
      <c r="F189" s="47" t="str">
        <f t="shared" si="7"/>
        <v/>
      </c>
    </row>
    <row r="190" spans="1:6" x14ac:dyDescent="0.25">
      <c r="A190" s="44">
        <v>186</v>
      </c>
      <c r="B190" s="44" t="str">
        <f t="shared" ref="B190:B253" si="8">IF(A190&gt;$B$4,"",(B189-1))</f>
        <v/>
      </c>
      <c r="C190" s="47" t="str">
        <f>IF(A190&gt;$B$4,"",(Input!$C$11))</f>
        <v/>
      </c>
      <c r="D190" s="48" t="str">
        <f>IF(A190&gt;=$B$4,"",(-PPMT(Input!$H$15/12,$B$4-B191,$B$4,$F$4)))</f>
        <v/>
      </c>
      <c r="E190" s="48" t="str">
        <f>IF(A190&gt;=$B$4,"",(-IPMT(Input!$H$15/12,$B$4-B191,$B$4,$F$4)))</f>
        <v/>
      </c>
      <c r="F190" s="47" t="str">
        <f t="shared" ref="F190:F253" si="9">IF(A190&gt;$B$4,"",(F189-D189))</f>
        <v/>
      </c>
    </row>
    <row r="191" spans="1:6" x14ac:dyDescent="0.25">
      <c r="A191" s="44">
        <v>187</v>
      </c>
      <c r="B191" s="44" t="str">
        <f t="shared" si="8"/>
        <v/>
      </c>
      <c r="C191" s="47" t="str">
        <f>IF(A191&gt;$B$4,"",(Input!$C$11))</f>
        <v/>
      </c>
      <c r="D191" s="48" t="str">
        <f>IF(A191&gt;=$B$4,"",(-PPMT(Input!$H$15/12,$B$4-B192,$B$4,$F$4)))</f>
        <v/>
      </c>
      <c r="E191" s="48" t="str">
        <f>IF(A191&gt;=$B$4,"",(-IPMT(Input!$H$15/12,$B$4-B192,$B$4,$F$4)))</f>
        <v/>
      </c>
      <c r="F191" s="47" t="str">
        <f t="shared" si="9"/>
        <v/>
      </c>
    </row>
    <row r="192" spans="1:6" x14ac:dyDescent="0.25">
      <c r="A192" s="44">
        <v>188</v>
      </c>
      <c r="B192" s="44" t="str">
        <f t="shared" si="8"/>
        <v/>
      </c>
      <c r="C192" s="47" t="str">
        <f>IF(A192&gt;$B$4,"",(Input!$C$11))</f>
        <v/>
      </c>
      <c r="D192" s="48" t="str">
        <f>IF(A192&gt;=$B$4,"",(-PPMT(Input!$H$15/12,$B$4-B193,$B$4,$F$4)))</f>
        <v/>
      </c>
      <c r="E192" s="48" t="str">
        <f>IF(A192&gt;=$B$4,"",(-IPMT(Input!$H$15/12,$B$4-B193,$B$4,$F$4)))</f>
        <v/>
      </c>
      <c r="F192" s="47" t="str">
        <f t="shared" si="9"/>
        <v/>
      </c>
    </row>
    <row r="193" spans="1:6" x14ac:dyDescent="0.25">
      <c r="A193" s="44">
        <v>189</v>
      </c>
      <c r="B193" s="44" t="str">
        <f t="shared" si="8"/>
        <v/>
      </c>
      <c r="C193" s="47" t="str">
        <f>IF(A193&gt;$B$4,"",(Input!$C$11))</f>
        <v/>
      </c>
      <c r="D193" s="48" t="str">
        <f>IF(A193&gt;=$B$4,"",(-PPMT(Input!$H$15/12,$B$4-B194,$B$4,$F$4)))</f>
        <v/>
      </c>
      <c r="E193" s="48" t="str">
        <f>IF(A193&gt;=$B$4,"",(-IPMT(Input!$H$15/12,$B$4-B194,$B$4,$F$4)))</f>
        <v/>
      </c>
      <c r="F193" s="47" t="str">
        <f t="shared" si="9"/>
        <v/>
      </c>
    </row>
    <row r="194" spans="1:6" x14ac:dyDescent="0.25">
      <c r="A194" s="44">
        <v>190</v>
      </c>
      <c r="B194" s="44" t="str">
        <f t="shared" si="8"/>
        <v/>
      </c>
      <c r="C194" s="47" t="str">
        <f>IF(A194&gt;$B$4,"",(Input!$C$11))</f>
        <v/>
      </c>
      <c r="D194" s="48" t="str">
        <f>IF(A194&gt;=$B$4,"",(-PPMT(Input!$H$15/12,$B$4-B195,$B$4,$F$4)))</f>
        <v/>
      </c>
      <c r="E194" s="48" t="str">
        <f>IF(A194&gt;=$B$4,"",(-IPMT(Input!$H$15/12,$B$4-B195,$B$4,$F$4)))</f>
        <v/>
      </c>
      <c r="F194" s="47" t="str">
        <f t="shared" si="9"/>
        <v/>
      </c>
    </row>
    <row r="195" spans="1:6" x14ac:dyDescent="0.25">
      <c r="A195" s="44">
        <v>191</v>
      </c>
      <c r="B195" s="44" t="str">
        <f t="shared" si="8"/>
        <v/>
      </c>
      <c r="C195" s="47" t="str">
        <f>IF(A195&gt;$B$4,"",(Input!$C$11))</f>
        <v/>
      </c>
      <c r="D195" s="48" t="str">
        <f>IF(A195&gt;=$B$4,"",(-PPMT(Input!$H$15/12,$B$4-B196,$B$4,$F$4)))</f>
        <v/>
      </c>
      <c r="E195" s="48" t="str">
        <f>IF(A195&gt;=$B$4,"",(-IPMT(Input!$H$15/12,$B$4-B196,$B$4,$F$4)))</f>
        <v/>
      </c>
      <c r="F195" s="47" t="str">
        <f t="shared" si="9"/>
        <v/>
      </c>
    </row>
    <row r="196" spans="1:6" x14ac:dyDescent="0.25">
      <c r="A196" s="44">
        <v>192</v>
      </c>
      <c r="B196" s="44" t="str">
        <f t="shared" si="8"/>
        <v/>
      </c>
      <c r="C196" s="47" t="str">
        <f>IF(A196&gt;$B$4,"",(Input!$C$11))</f>
        <v/>
      </c>
      <c r="D196" s="48" t="str">
        <f>IF(A196&gt;=$B$4,"",(-PPMT(Input!$H$15/12,$B$4-B197,$B$4,$F$4)))</f>
        <v/>
      </c>
      <c r="E196" s="48" t="str">
        <f>IF(A196&gt;=$B$4,"",(-IPMT(Input!$H$15/12,$B$4-B197,$B$4,$F$4)))</f>
        <v/>
      </c>
      <c r="F196" s="47" t="str">
        <f t="shared" si="9"/>
        <v/>
      </c>
    </row>
    <row r="197" spans="1:6" x14ac:dyDescent="0.25">
      <c r="A197" s="44">
        <v>193</v>
      </c>
      <c r="B197" s="44" t="str">
        <f t="shared" si="8"/>
        <v/>
      </c>
      <c r="C197" s="47" t="str">
        <f>IF(A197&gt;$B$4,"",(Input!$C$11))</f>
        <v/>
      </c>
      <c r="D197" s="48" t="str">
        <f>IF(A197&gt;=$B$4,"",(-PPMT(Input!$H$15/12,$B$4-B198,$B$4,$F$4)))</f>
        <v/>
      </c>
      <c r="E197" s="48" t="str">
        <f>IF(A197&gt;=$B$4,"",(-IPMT(Input!$H$15/12,$B$4-B198,$B$4,$F$4)))</f>
        <v/>
      </c>
      <c r="F197" s="47" t="str">
        <f t="shared" si="9"/>
        <v/>
      </c>
    </row>
    <row r="198" spans="1:6" x14ac:dyDescent="0.25">
      <c r="A198" s="44">
        <v>194</v>
      </c>
      <c r="B198" s="44" t="str">
        <f t="shared" si="8"/>
        <v/>
      </c>
      <c r="C198" s="47" t="str">
        <f>IF(A198&gt;$B$4,"",(Input!$C$11))</f>
        <v/>
      </c>
      <c r="D198" s="48" t="str">
        <f>IF(A198&gt;=$B$4,"",(-PPMT(Input!$H$15/12,$B$4-B199,$B$4,$F$4)))</f>
        <v/>
      </c>
      <c r="E198" s="48" t="str">
        <f>IF(A198&gt;=$B$4,"",(-IPMT(Input!$H$15/12,$B$4-B199,$B$4,$F$4)))</f>
        <v/>
      </c>
      <c r="F198" s="47" t="str">
        <f t="shared" si="9"/>
        <v/>
      </c>
    </row>
    <row r="199" spans="1:6" x14ac:dyDescent="0.25">
      <c r="A199" s="44">
        <v>195</v>
      </c>
      <c r="B199" s="44" t="str">
        <f t="shared" si="8"/>
        <v/>
      </c>
      <c r="C199" s="47" t="str">
        <f>IF(A199&gt;$B$4,"",(Input!$C$11))</f>
        <v/>
      </c>
      <c r="D199" s="48" t="str">
        <f>IF(A199&gt;=$B$4,"",(-PPMT(Input!$H$15/12,$B$4-B200,$B$4,$F$4)))</f>
        <v/>
      </c>
      <c r="E199" s="48" t="str">
        <f>IF(A199&gt;=$B$4,"",(-IPMT(Input!$H$15/12,$B$4-B200,$B$4,$F$4)))</f>
        <v/>
      </c>
      <c r="F199" s="47" t="str">
        <f t="shared" si="9"/>
        <v/>
      </c>
    </row>
    <row r="200" spans="1:6" x14ac:dyDescent="0.25">
      <c r="A200" s="44">
        <v>196</v>
      </c>
      <c r="B200" s="44" t="str">
        <f t="shared" si="8"/>
        <v/>
      </c>
      <c r="C200" s="47" t="str">
        <f>IF(A200&gt;$B$4,"",(Input!$C$11))</f>
        <v/>
      </c>
      <c r="D200" s="48" t="str">
        <f>IF(A200&gt;=$B$4,"",(-PPMT(Input!$H$15/12,$B$4-B201,$B$4,$F$4)))</f>
        <v/>
      </c>
      <c r="E200" s="48" t="str">
        <f>IF(A200&gt;=$B$4,"",(-IPMT(Input!$H$15/12,$B$4-B201,$B$4,$F$4)))</f>
        <v/>
      </c>
      <c r="F200" s="47" t="str">
        <f t="shared" si="9"/>
        <v/>
      </c>
    </row>
    <row r="201" spans="1:6" x14ac:dyDescent="0.25">
      <c r="A201" s="44">
        <v>197</v>
      </c>
      <c r="B201" s="44" t="str">
        <f t="shared" si="8"/>
        <v/>
      </c>
      <c r="C201" s="47" t="str">
        <f>IF(A201&gt;$B$4,"",(Input!$C$11))</f>
        <v/>
      </c>
      <c r="D201" s="48" t="str">
        <f>IF(A201&gt;=$B$4,"",(-PPMT(Input!$H$15/12,$B$4-B202,$B$4,$F$4)))</f>
        <v/>
      </c>
      <c r="E201" s="48" t="str">
        <f>IF(A201&gt;=$B$4,"",(-IPMT(Input!$H$15/12,$B$4-B202,$B$4,$F$4)))</f>
        <v/>
      </c>
      <c r="F201" s="47" t="str">
        <f t="shared" si="9"/>
        <v/>
      </c>
    </row>
    <row r="202" spans="1:6" x14ac:dyDescent="0.25">
      <c r="A202" s="44">
        <v>198</v>
      </c>
      <c r="B202" s="44" t="str">
        <f t="shared" si="8"/>
        <v/>
      </c>
      <c r="C202" s="47" t="str">
        <f>IF(A202&gt;$B$4,"",(Input!$C$11))</f>
        <v/>
      </c>
      <c r="D202" s="48" t="str">
        <f>IF(A202&gt;=$B$4,"",(-PPMT(Input!$H$15/12,$B$4-B203,$B$4,$F$4)))</f>
        <v/>
      </c>
      <c r="E202" s="48" t="str">
        <f>IF(A202&gt;=$B$4,"",(-IPMT(Input!$H$15/12,$B$4-B203,$B$4,$F$4)))</f>
        <v/>
      </c>
      <c r="F202" s="47" t="str">
        <f t="shared" si="9"/>
        <v/>
      </c>
    </row>
    <row r="203" spans="1:6" x14ac:dyDescent="0.25">
      <c r="A203" s="44">
        <v>199</v>
      </c>
      <c r="B203" s="44" t="str">
        <f t="shared" si="8"/>
        <v/>
      </c>
      <c r="C203" s="47" t="str">
        <f>IF(A203&gt;$B$4,"",(Input!$C$11))</f>
        <v/>
      </c>
      <c r="D203" s="48" t="str">
        <f>IF(A203&gt;=$B$4,"",(-PPMT(Input!$H$15/12,$B$4-B204,$B$4,$F$4)))</f>
        <v/>
      </c>
      <c r="E203" s="48" t="str">
        <f>IF(A203&gt;=$B$4,"",(-IPMT(Input!$H$15/12,$B$4-B204,$B$4,$F$4)))</f>
        <v/>
      </c>
      <c r="F203" s="47" t="str">
        <f t="shared" si="9"/>
        <v/>
      </c>
    </row>
    <row r="204" spans="1:6" x14ac:dyDescent="0.25">
      <c r="A204" s="44">
        <v>200</v>
      </c>
      <c r="B204" s="44" t="str">
        <f t="shared" si="8"/>
        <v/>
      </c>
      <c r="C204" s="47" t="str">
        <f>IF(A204&gt;$B$4,"",(Input!$C$11))</f>
        <v/>
      </c>
      <c r="D204" s="48" t="str">
        <f>IF(A204&gt;=$B$4,"",(-PPMT(Input!$H$15/12,$B$4-B205,$B$4,$F$4)))</f>
        <v/>
      </c>
      <c r="E204" s="48" t="str">
        <f>IF(A204&gt;=$B$4,"",(-IPMT(Input!$H$15/12,$B$4-B205,$B$4,$F$4)))</f>
        <v/>
      </c>
      <c r="F204" s="47" t="str">
        <f t="shared" si="9"/>
        <v/>
      </c>
    </row>
    <row r="205" spans="1:6" x14ac:dyDescent="0.25">
      <c r="A205" s="44">
        <v>201</v>
      </c>
      <c r="B205" s="44" t="str">
        <f t="shared" si="8"/>
        <v/>
      </c>
      <c r="C205" s="47" t="str">
        <f>IF(A205&gt;$B$4,"",(Input!$C$11))</f>
        <v/>
      </c>
      <c r="D205" s="48" t="str">
        <f>IF(A205&gt;=$B$4,"",(-PPMT(Input!$H$15/12,$B$4-B206,$B$4,$F$4)))</f>
        <v/>
      </c>
      <c r="E205" s="48" t="str">
        <f>IF(A205&gt;=$B$4,"",(-IPMT(Input!$H$15/12,$B$4-B206,$B$4,$F$4)))</f>
        <v/>
      </c>
      <c r="F205" s="47" t="str">
        <f t="shared" si="9"/>
        <v/>
      </c>
    </row>
    <row r="206" spans="1:6" x14ac:dyDescent="0.25">
      <c r="A206" s="44">
        <v>202</v>
      </c>
      <c r="B206" s="44" t="str">
        <f t="shared" si="8"/>
        <v/>
      </c>
      <c r="C206" s="47" t="str">
        <f>IF(A206&gt;$B$4,"",(Input!$C$11))</f>
        <v/>
      </c>
      <c r="D206" s="48" t="str">
        <f>IF(A206&gt;=$B$4,"",(-PPMT(Input!$H$15/12,$B$4-B207,$B$4,$F$4)))</f>
        <v/>
      </c>
      <c r="E206" s="48" t="str">
        <f>IF(A206&gt;=$B$4,"",(-IPMT(Input!$H$15/12,$B$4-B207,$B$4,$F$4)))</f>
        <v/>
      </c>
      <c r="F206" s="47" t="str">
        <f t="shared" si="9"/>
        <v/>
      </c>
    </row>
    <row r="207" spans="1:6" x14ac:dyDescent="0.25">
      <c r="A207" s="44">
        <v>203</v>
      </c>
      <c r="B207" s="44" t="str">
        <f t="shared" si="8"/>
        <v/>
      </c>
      <c r="C207" s="47" t="str">
        <f>IF(A207&gt;$B$4,"",(Input!$C$11))</f>
        <v/>
      </c>
      <c r="D207" s="48" t="str">
        <f>IF(A207&gt;=$B$4,"",(-PPMT(Input!$H$15/12,$B$4-B208,$B$4,$F$4)))</f>
        <v/>
      </c>
      <c r="E207" s="48" t="str">
        <f>IF(A207&gt;=$B$4,"",(-IPMT(Input!$H$15/12,$B$4-B208,$B$4,$F$4)))</f>
        <v/>
      </c>
      <c r="F207" s="47" t="str">
        <f t="shared" si="9"/>
        <v/>
      </c>
    </row>
    <row r="208" spans="1:6" x14ac:dyDescent="0.25">
      <c r="A208" s="44">
        <v>204</v>
      </c>
      <c r="B208" s="44" t="str">
        <f t="shared" si="8"/>
        <v/>
      </c>
      <c r="C208" s="47" t="str">
        <f>IF(A208&gt;$B$4,"",(Input!$C$11))</f>
        <v/>
      </c>
      <c r="D208" s="48" t="str">
        <f>IF(A208&gt;=$B$4,"",(-PPMT(Input!$H$15/12,$B$4-B209,$B$4,$F$4)))</f>
        <v/>
      </c>
      <c r="E208" s="48" t="str">
        <f>IF(A208&gt;=$B$4,"",(-IPMT(Input!$H$15/12,$B$4-B209,$B$4,$F$4)))</f>
        <v/>
      </c>
      <c r="F208" s="47" t="str">
        <f t="shared" si="9"/>
        <v/>
      </c>
    </row>
    <row r="209" spans="1:6" x14ac:dyDescent="0.25">
      <c r="A209" s="44">
        <v>205</v>
      </c>
      <c r="B209" s="44" t="str">
        <f t="shared" si="8"/>
        <v/>
      </c>
      <c r="C209" s="47" t="str">
        <f>IF(A209&gt;$B$4,"",(Input!$C$11))</f>
        <v/>
      </c>
      <c r="D209" s="48" t="str">
        <f>IF(A209&gt;=$B$4,"",(-PPMT(Input!$H$15/12,$B$4-B210,$B$4,$F$4)))</f>
        <v/>
      </c>
      <c r="E209" s="48" t="str">
        <f>IF(A209&gt;=$B$4,"",(-IPMT(Input!$H$15/12,$B$4-B210,$B$4,$F$4)))</f>
        <v/>
      </c>
      <c r="F209" s="47" t="str">
        <f t="shared" si="9"/>
        <v/>
      </c>
    </row>
    <row r="210" spans="1:6" x14ac:dyDescent="0.25">
      <c r="A210" s="44">
        <v>206</v>
      </c>
      <c r="B210" s="44" t="str">
        <f t="shared" si="8"/>
        <v/>
      </c>
      <c r="C210" s="47" t="str">
        <f>IF(A210&gt;$B$4,"",(Input!$C$11))</f>
        <v/>
      </c>
      <c r="D210" s="48" t="str">
        <f>IF(A210&gt;=$B$4,"",(-PPMT(Input!$H$15/12,$B$4-B211,$B$4,$F$4)))</f>
        <v/>
      </c>
      <c r="E210" s="48" t="str">
        <f>IF(A210&gt;=$B$4,"",(-IPMT(Input!$H$15/12,$B$4-B211,$B$4,$F$4)))</f>
        <v/>
      </c>
      <c r="F210" s="47" t="str">
        <f t="shared" si="9"/>
        <v/>
      </c>
    </row>
    <row r="211" spans="1:6" x14ac:dyDescent="0.25">
      <c r="A211" s="44">
        <v>207</v>
      </c>
      <c r="B211" s="44" t="str">
        <f t="shared" si="8"/>
        <v/>
      </c>
      <c r="C211" s="47" t="str">
        <f>IF(A211&gt;$B$4,"",(Input!$C$11))</f>
        <v/>
      </c>
      <c r="D211" s="48" t="str">
        <f>IF(A211&gt;=$B$4,"",(-PPMT(Input!$H$15/12,$B$4-B212,$B$4,$F$4)))</f>
        <v/>
      </c>
      <c r="E211" s="48" t="str">
        <f>IF(A211&gt;=$B$4,"",(-IPMT(Input!$H$15/12,$B$4-B212,$B$4,$F$4)))</f>
        <v/>
      </c>
      <c r="F211" s="47" t="str">
        <f t="shared" si="9"/>
        <v/>
      </c>
    </row>
    <row r="212" spans="1:6" x14ac:dyDescent="0.25">
      <c r="A212" s="44">
        <v>208</v>
      </c>
      <c r="B212" s="44" t="str">
        <f t="shared" si="8"/>
        <v/>
      </c>
      <c r="C212" s="47" t="str">
        <f>IF(A212&gt;$B$4,"",(Input!$C$11))</f>
        <v/>
      </c>
      <c r="D212" s="48" t="str">
        <f>IF(A212&gt;=$B$4,"",(-PPMT(Input!$H$15/12,$B$4-B213,$B$4,$F$4)))</f>
        <v/>
      </c>
      <c r="E212" s="48" t="str">
        <f>IF(A212&gt;=$B$4,"",(-IPMT(Input!$H$15/12,$B$4-B213,$B$4,$F$4)))</f>
        <v/>
      </c>
      <c r="F212" s="47" t="str">
        <f t="shared" si="9"/>
        <v/>
      </c>
    </row>
    <row r="213" spans="1:6" x14ac:dyDescent="0.25">
      <c r="A213" s="44">
        <v>209</v>
      </c>
      <c r="B213" s="44" t="str">
        <f t="shared" si="8"/>
        <v/>
      </c>
      <c r="C213" s="47" t="str">
        <f>IF(A213&gt;$B$4,"",(Input!$C$11))</f>
        <v/>
      </c>
      <c r="D213" s="48" t="str">
        <f>IF(A213&gt;=$B$4,"",(-PPMT(Input!$H$15/12,$B$4-B214,$B$4,$F$4)))</f>
        <v/>
      </c>
      <c r="E213" s="48" t="str">
        <f>IF(A213&gt;=$B$4,"",(-IPMT(Input!$H$15/12,$B$4-B214,$B$4,$F$4)))</f>
        <v/>
      </c>
      <c r="F213" s="47" t="str">
        <f t="shared" si="9"/>
        <v/>
      </c>
    </row>
    <row r="214" spans="1:6" x14ac:dyDescent="0.25">
      <c r="A214" s="44">
        <v>210</v>
      </c>
      <c r="B214" s="44" t="str">
        <f t="shared" si="8"/>
        <v/>
      </c>
      <c r="C214" s="47" t="str">
        <f>IF(A214&gt;$B$4,"",(Input!$C$11))</f>
        <v/>
      </c>
      <c r="D214" s="48" t="str">
        <f>IF(A214&gt;=$B$4,"",(-PPMT(Input!$H$15/12,$B$4-B215,$B$4,$F$4)))</f>
        <v/>
      </c>
      <c r="E214" s="48" t="str">
        <f>IF(A214&gt;=$B$4,"",(-IPMT(Input!$H$15/12,$B$4-B215,$B$4,$F$4)))</f>
        <v/>
      </c>
      <c r="F214" s="47" t="str">
        <f t="shared" si="9"/>
        <v/>
      </c>
    </row>
    <row r="215" spans="1:6" x14ac:dyDescent="0.25">
      <c r="A215" s="44">
        <v>211</v>
      </c>
      <c r="B215" s="44" t="str">
        <f t="shared" si="8"/>
        <v/>
      </c>
      <c r="C215" s="47" t="str">
        <f>IF(A215&gt;$B$4,"",(Input!$C$11))</f>
        <v/>
      </c>
      <c r="D215" s="48" t="str">
        <f>IF(A215&gt;=$B$4,"",(-PPMT(Input!$H$15/12,$B$4-B216,$B$4,$F$4)))</f>
        <v/>
      </c>
      <c r="E215" s="48" t="str">
        <f>IF(A215&gt;=$B$4,"",(-IPMT(Input!$H$15/12,$B$4-B216,$B$4,$F$4)))</f>
        <v/>
      </c>
      <c r="F215" s="47" t="str">
        <f t="shared" si="9"/>
        <v/>
      </c>
    </row>
    <row r="216" spans="1:6" x14ac:dyDescent="0.25">
      <c r="A216" s="44">
        <v>212</v>
      </c>
      <c r="B216" s="44" t="str">
        <f t="shared" si="8"/>
        <v/>
      </c>
      <c r="C216" s="47" t="str">
        <f>IF(A216&gt;$B$4,"",(Input!$C$11))</f>
        <v/>
      </c>
      <c r="D216" s="48" t="str">
        <f>IF(A216&gt;=$B$4,"",(-PPMT(Input!$H$15/12,$B$4-B217,$B$4,$F$4)))</f>
        <v/>
      </c>
      <c r="E216" s="48" t="str">
        <f>IF(A216&gt;=$B$4,"",(-IPMT(Input!$H$15/12,$B$4-B217,$B$4,$F$4)))</f>
        <v/>
      </c>
      <c r="F216" s="47" t="str">
        <f t="shared" si="9"/>
        <v/>
      </c>
    </row>
    <row r="217" spans="1:6" x14ac:dyDescent="0.25">
      <c r="A217" s="44">
        <v>213</v>
      </c>
      <c r="B217" s="44" t="str">
        <f t="shared" si="8"/>
        <v/>
      </c>
      <c r="C217" s="47" t="str">
        <f>IF(A217&gt;$B$4,"",(Input!$C$11))</f>
        <v/>
      </c>
      <c r="D217" s="48" t="str">
        <f>IF(A217&gt;=$B$4,"",(-PPMT(Input!$H$15/12,$B$4-B218,$B$4,$F$4)))</f>
        <v/>
      </c>
      <c r="E217" s="48" t="str">
        <f>IF(A217&gt;=$B$4,"",(-IPMT(Input!$H$15/12,$B$4-B218,$B$4,$F$4)))</f>
        <v/>
      </c>
      <c r="F217" s="47" t="str">
        <f t="shared" si="9"/>
        <v/>
      </c>
    </row>
    <row r="218" spans="1:6" x14ac:dyDescent="0.25">
      <c r="A218" s="44">
        <v>214</v>
      </c>
      <c r="B218" s="44" t="str">
        <f t="shared" si="8"/>
        <v/>
      </c>
      <c r="C218" s="47" t="str">
        <f>IF(A218&gt;$B$4,"",(Input!$C$11))</f>
        <v/>
      </c>
      <c r="D218" s="48" t="str">
        <f>IF(A218&gt;=$B$4,"",(-PPMT(Input!$H$15/12,$B$4-B219,$B$4,$F$4)))</f>
        <v/>
      </c>
      <c r="E218" s="48" t="str">
        <f>IF(A218&gt;=$B$4,"",(-IPMT(Input!$H$15/12,$B$4-B219,$B$4,$F$4)))</f>
        <v/>
      </c>
      <c r="F218" s="47" t="str">
        <f t="shared" si="9"/>
        <v/>
      </c>
    </row>
    <row r="219" spans="1:6" x14ac:dyDescent="0.25">
      <c r="A219" s="44">
        <v>215</v>
      </c>
      <c r="B219" s="44" t="str">
        <f t="shared" si="8"/>
        <v/>
      </c>
      <c r="C219" s="47" t="str">
        <f>IF(A219&gt;$B$4,"",(Input!$C$11))</f>
        <v/>
      </c>
      <c r="D219" s="48" t="str">
        <f>IF(A219&gt;=$B$4,"",(-PPMT(Input!$H$15/12,$B$4-B220,$B$4,$F$4)))</f>
        <v/>
      </c>
      <c r="E219" s="48" t="str">
        <f>IF(A219&gt;=$B$4,"",(-IPMT(Input!$H$15/12,$B$4-B220,$B$4,$F$4)))</f>
        <v/>
      </c>
      <c r="F219" s="47" t="str">
        <f t="shared" si="9"/>
        <v/>
      </c>
    </row>
    <row r="220" spans="1:6" x14ac:dyDescent="0.25">
      <c r="A220" s="44">
        <v>216</v>
      </c>
      <c r="B220" s="44" t="str">
        <f t="shared" si="8"/>
        <v/>
      </c>
      <c r="C220" s="47" t="str">
        <f>IF(A220&gt;$B$4,"",(Input!$C$11))</f>
        <v/>
      </c>
      <c r="D220" s="48" t="str">
        <f>IF(A220&gt;=$B$4,"",(-PPMT(Input!$H$15/12,$B$4-B221,$B$4,$F$4)))</f>
        <v/>
      </c>
      <c r="E220" s="48" t="str">
        <f>IF(A220&gt;=$B$4,"",(-IPMT(Input!$H$15/12,$B$4-B221,$B$4,$F$4)))</f>
        <v/>
      </c>
      <c r="F220" s="47" t="str">
        <f t="shared" si="9"/>
        <v/>
      </c>
    </row>
    <row r="221" spans="1:6" x14ac:dyDescent="0.25">
      <c r="A221" s="44">
        <v>217</v>
      </c>
      <c r="B221" s="44" t="str">
        <f t="shared" si="8"/>
        <v/>
      </c>
      <c r="C221" s="47" t="str">
        <f>IF(A221&gt;$B$4,"",(Input!$C$11))</f>
        <v/>
      </c>
      <c r="D221" s="48" t="str">
        <f>IF(A221&gt;=$B$4,"",(-PPMT(Input!$H$15/12,$B$4-B222,$B$4,$F$4)))</f>
        <v/>
      </c>
      <c r="E221" s="48" t="str">
        <f>IF(A221&gt;=$B$4,"",(-IPMT(Input!$H$15/12,$B$4-B222,$B$4,$F$4)))</f>
        <v/>
      </c>
      <c r="F221" s="47" t="str">
        <f t="shared" si="9"/>
        <v/>
      </c>
    </row>
    <row r="222" spans="1:6" x14ac:dyDescent="0.25">
      <c r="A222" s="44">
        <v>218</v>
      </c>
      <c r="B222" s="44" t="str">
        <f t="shared" si="8"/>
        <v/>
      </c>
      <c r="C222" s="47" t="str">
        <f>IF(A222&gt;$B$4,"",(Input!$C$11))</f>
        <v/>
      </c>
      <c r="D222" s="48" t="str">
        <f>IF(A222&gt;=$B$4,"",(-PPMT(Input!$H$15/12,$B$4-B223,$B$4,$F$4)))</f>
        <v/>
      </c>
      <c r="E222" s="48" t="str">
        <f>IF(A222&gt;=$B$4,"",(-IPMT(Input!$H$15/12,$B$4-B223,$B$4,$F$4)))</f>
        <v/>
      </c>
      <c r="F222" s="47" t="str">
        <f t="shared" si="9"/>
        <v/>
      </c>
    </row>
    <row r="223" spans="1:6" x14ac:dyDescent="0.25">
      <c r="A223" s="44">
        <v>219</v>
      </c>
      <c r="B223" s="44" t="str">
        <f t="shared" si="8"/>
        <v/>
      </c>
      <c r="C223" s="47" t="str">
        <f>IF(A223&gt;$B$4,"",(Input!$C$11))</f>
        <v/>
      </c>
      <c r="D223" s="48" t="str">
        <f>IF(A223&gt;=$B$4,"",(-PPMT(Input!$H$15/12,$B$4-B224,$B$4,$F$4)))</f>
        <v/>
      </c>
      <c r="E223" s="48" t="str">
        <f>IF(A223&gt;=$B$4,"",(-IPMT(Input!$H$15/12,$B$4-B224,$B$4,$F$4)))</f>
        <v/>
      </c>
      <c r="F223" s="47" t="str">
        <f t="shared" si="9"/>
        <v/>
      </c>
    </row>
    <row r="224" spans="1:6" x14ac:dyDescent="0.25">
      <c r="A224" s="44">
        <v>220</v>
      </c>
      <c r="B224" s="44" t="str">
        <f t="shared" si="8"/>
        <v/>
      </c>
      <c r="C224" s="47" t="str">
        <f>IF(A224&gt;$B$4,"",(Input!$C$11))</f>
        <v/>
      </c>
      <c r="D224" s="48" t="str">
        <f>IF(A224&gt;=$B$4,"",(-PPMT(Input!$H$15/12,$B$4-B225,$B$4,$F$4)))</f>
        <v/>
      </c>
      <c r="E224" s="48" t="str">
        <f>IF(A224&gt;=$B$4,"",(-IPMT(Input!$H$15/12,$B$4-B225,$B$4,$F$4)))</f>
        <v/>
      </c>
      <c r="F224" s="47" t="str">
        <f t="shared" si="9"/>
        <v/>
      </c>
    </row>
    <row r="225" spans="1:6" x14ac:dyDescent="0.25">
      <c r="A225" s="44">
        <v>221</v>
      </c>
      <c r="B225" s="44" t="str">
        <f t="shared" si="8"/>
        <v/>
      </c>
      <c r="C225" s="47" t="str">
        <f>IF(A225&gt;$B$4,"",(Input!$C$11))</f>
        <v/>
      </c>
      <c r="D225" s="48" t="str">
        <f>IF(A225&gt;=$B$4,"",(-PPMT(Input!$H$15/12,$B$4-B226,$B$4,$F$4)))</f>
        <v/>
      </c>
      <c r="E225" s="48" t="str">
        <f>IF(A225&gt;=$B$4,"",(-IPMT(Input!$H$15/12,$B$4-B226,$B$4,$F$4)))</f>
        <v/>
      </c>
      <c r="F225" s="47" t="str">
        <f t="shared" si="9"/>
        <v/>
      </c>
    </row>
    <row r="226" spans="1:6" x14ac:dyDescent="0.25">
      <c r="A226" s="44">
        <v>222</v>
      </c>
      <c r="B226" s="44" t="str">
        <f t="shared" si="8"/>
        <v/>
      </c>
      <c r="C226" s="47" t="str">
        <f>IF(A226&gt;$B$4,"",(Input!$C$11))</f>
        <v/>
      </c>
      <c r="D226" s="48" t="str">
        <f>IF(A226&gt;=$B$4,"",(-PPMT(Input!$H$15/12,$B$4-B227,$B$4,$F$4)))</f>
        <v/>
      </c>
      <c r="E226" s="48" t="str">
        <f>IF(A226&gt;=$B$4,"",(-IPMT(Input!$H$15/12,$B$4-B227,$B$4,$F$4)))</f>
        <v/>
      </c>
      <c r="F226" s="47" t="str">
        <f t="shared" si="9"/>
        <v/>
      </c>
    </row>
    <row r="227" spans="1:6" x14ac:dyDescent="0.25">
      <c r="A227" s="44">
        <v>223</v>
      </c>
      <c r="B227" s="44" t="str">
        <f t="shared" si="8"/>
        <v/>
      </c>
      <c r="C227" s="47" t="str">
        <f>IF(A227&gt;$B$4,"",(Input!$C$11))</f>
        <v/>
      </c>
      <c r="D227" s="48" t="str">
        <f>IF(A227&gt;=$B$4,"",(-PPMT(Input!$H$15/12,$B$4-B228,$B$4,$F$4)))</f>
        <v/>
      </c>
      <c r="E227" s="48" t="str">
        <f>IF(A227&gt;=$B$4,"",(-IPMT(Input!$H$15/12,$B$4-B228,$B$4,$F$4)))</f>
        <v/>
      </c>
      <c r="F227" s="47" t="str">
        <f t="shared" si="9"/>
        <v/>
      </c>
    </row>
    <row r="228" spans="1:6" x14ac:dyDescent="0.25">
      <c r="A228" s="44">
        <v>224</v>
      </c>
      <c r="B228" s="44" t="str">
        <f t="shared" si="8"/>
        <v/>
      </c>
      <c r="C228" s="47" t="str">
        <f>IF(A228&gt;$B$4,"",(Input!$C$11))</f>
        <v/>
      </c>
      <c r="D228" s="48" t="str">
        <f>IF(A228&gt;=$B$4,"",(-PPMT(Input!$H$15/12,$B$4-B229,$B$4,$F$4)))</f>
        <v/>
      </c>
      <c r="E228" s="48" t="str">
        <f>IF(A228&gt;=$B$4,"",(-IPMT(Input!$H$15/12,$B$4-B229,$B$4,$F$4)))</f>
        <v/>
      </c>
      <c r="F228" s="47" t="str">
        <f t="shared" si="9"/>
        <v/>
      </c>
    </row>
    <row r="229" spans="1:6" x14ac:dyDescent="0.25">
      <c r="A229" s="44">
        <v>225</v>
      </c>
      <c r="B229" s="44" t="str">
        <f t="shared" si="8"/>
        <v/>
      </c>
      <c r="C229" s="47" t="str">
        <f>IF(A229&gt;$B$4,"",(Input!$C$11))</f>
        <v/>
      </c>
      <c r="D229" s="48" t="str">
        <f>IF(A229&gt;=$B$4,"",(-PPMT(Input!$H$15/12,$B$4-B230,$B$4,$F$4)))</f>
        <v/>
      </c>
      <c r="E229" s="48" t="str">
        <f>IF(A229&gt;=$B$4,"",(-IPMT(Input!$H$15/12,$B$4-B230,$B$4,$F$4)))</f>
        <v/>
      </c>
      <c r="F229" s="47" t="str">
        <f t="shared" si="9"/>
        <v/>
      </c>
    </row>
    <row r="230" spans="1:6" x14ac:dyDescent="0.25">
      <c r="A230" s="44">
        <v>226</v>
      </c>
      <c r="B230" s="44" t="str">
        <f t="shared" si="8"/>
        <v/>
      </c>
      <c r="C230" s="47" t="str">
        <f>IF(A230&gt;$B$4,"",(Input!$C$11))</f>
        <v/>
      </c>
      <c r="D230" s="48" t="str">
        <f>IF(A230&gt;=$B$4,"",(-PPMT(Input!$H$15/12,$B$4-B231,$B$4,$F$4)))</f>
        <v/>
      </c>
      <c r="E230" s="48" t="str">
        <f>IF(A230&gt;=$B$4,"",(-IPMT(Input!$H$15/12,$B$4-B231,$B$4,$F$4)))</f>
        <v/>
      </c>
      <c r="F230" s="47" t="str">
        <f t="shared" si="9"/>
        <v/>
      </c>
    </row>
    <row r="231" spans="1:6" x14ac:dyDescent="0.25">
      <c r="A231" s="44">
        <v>227</v>
      </c>
      <c r="B231" s="44" t="str">
        <f t="shared" si="8"/>
        <v/>
      </c>
      <c r="C231" s="47" t="str">
        <f>IF(A231&gt;$B$4,"",(Input!$C$11))</f>
        <v/>
      </c>
      <c r="D231" s="48" t="str">
        <f>IF(A231&gt;=$B$4,"",(-PPMT(Input!$H$15/12,$B$4-B232,$B$4,$F$4)))</f>
        <v/>
      </c>
      <c r="E231" s="48" t="str">
        <f>IF(A231&gt;=$B$4,"",(-IPMT(Input!$H$15/12,$B$4-B232,$B$4,$F$4)))</f>
        <v/>
      </c>
      <c r="F231" s="47" t="str">
        <f t="shared" si="9"/>
        <v/>
      </c>
    </row>
    <row r="232" spans="1:6" x14ac:dyDescent="0.25">
      <c r="A232" s="44">
        <v>228</v>
      </c>
      <c r="B232" s="44" t="str">
        <f t="shared" si="8"/>
        <v/>
      </c>
      <c r="C232" s="47" t="str">
        <f>IF(A232&gt;$B$4,"",(Input!$C$11))</f>
        <v/>
      </c>
      <c r="D232" s="48" t="str">
        <f>IF(A232&gt;=$B$4,"",(-PPMT(Input!$H$15/12,$B$4-B233,$B$4,$F$4)))</f>
        <v/>
      </c>
      <c r="E232" s="48" t="str">
        <f>IF(A232&gt;=$B$4,"",(-IPMT(Input!$H$15/12,$B$4-B233,$B$4,$F$4)))</f>
        <v/>
      </c>
      <c r="F232" s="47" t="str">
        <f t="shared" si="9"/>
        <v/>
      </c>
    </row>
    <row r="233" spans="1:6" x14ac:dyDescent="0.25">
      <c r="A233" s="44">
        <v>229</v>
      </c>
      <c r="B233" s="44" t="str">
        <f t="shared" si="8"/>
        <v/>
      </c>
      <c r="C233" s="47" t="str">
        <f>IF(A233&gt;$B$4,"",(Input!$C$11))</f>
        <v/>
      </c>
      <c r="D233" s="48" t="str">
        <f>IF(A233&gt;=$B$4,"",(-PPMT(Input!$H$15/12,$B$4-B234,$B$4,$F$4)))</f>
        <v/>
      </c>
      <c r="E233" s="48" t="str">
        <f>IF(A233&gt;=$B$4,"",(-IPMT(Input!$H$15/12,$B$4-B234,$B$4,$F$4)))</f>
        <v/>
      </c>
      <c r="F233" s="47" t="str">
        <f t="shared" si="9"/>
        <v/>
      </c>
    </row>
    <row r="234" spans="1:6" x14ac:dyDescent="0.25">
      <c r="A234" s="44">
        <v>230</v>
      </c>
      <c r="B234" s="44" t="str">
        <f t="shared" si="8"/>
        <v/>
      </c>
      <c r="C234" s="47" t="str">
        <f>IF(A234&gt;$B$4,"",(Input!$C$11))</f>
        <v/>
      </c>
      <c r="D234" s="48" t="str">
        <f>IF(A234&gt;=$B$4,"",(-PPMT(Input!$H$15/12,$B$4-B235,$B$4,$F$4)))</f>
        <v/>
      </c>
      <c r="E234" s="48" t="str">
        <f>IF(A234&gt;=$B$4,"",(-IPMT(Input!$H$15/12,$B$4-B235,$B$4,$F$4)))</f>
        <v/>
      </c>
      <c r="F234" s="47" t="str">
        <f t="shared" si="9"/>
        <v/>
      </c>
    </row>
    <row r="235" spans="1:6" x14ac:dyDescent="0.25">
      <c r="A235" s="44">
        <v>231</v>
      </c>
      <c r="B235" s="44" t="str">
        <f t="shared" si="8"/>
        <v/>
      </c>
      <c r="C235" s="47" t="str">
        <f>IF(A235&gt;$B$4,"",(Input!$C$11))</f>
        <v/>
      </c>
      <c r="D235" s="48" t="str">
        <f>IF(A235&gt;=$B$4,"",(-PPMT(Input!$H$15/12,$B$4-B236,$B$4,$F$4)))</f>
        <v/>
      </c>
      <c r="E235" s="48" t="str">
        <f>IF(A235&gt;=$B$4,"",(-IPMT(Input!$H$15/12,$B$4-B236,$B$4,$F$4)))</f>
        <v/>
      </c>
      <c r="F235" s="47" t="str">
        <f t="shared" si="9"/>
        <v/>
      </c>
    </row>
    <row r="236" spans="1:6" x14ac:dyDescent="0.25">
      <c r="A236" s="44">
        <v>232</v>
      </c>
      <c r="B236" s="44" t="str">
        <f t="shared" si="8"/>
        <v/>
      </c>
      <c r="C236" s="47" t="str">
        <f>IF(A236&gt;$B$4,"",(Input!$C$11))</f>
        <v/>
      </c>
      <c r="D236" s="48" t="str">
        <f>IF(A236&gt;=$B$4,"",(-PPMT(Input!$H$15/12,$B$4-B237,$B$4,$F$4)))</f>
        <v/>
      </c>
      <c r="E236" s="48" t="str">
        <f>IF(A236&gt;=$B$4,"",(-IPMT(Input!$H$15/12,$B$4-B237,$B$4,$F$4)))</f>
        <v/>
      </c>
      <c r="F236" s="47" t="str">
        <f t="shared" si="9"/>
        <v/>
      </c>
    </row>
    <row r="237" spans="1:6" x14ac:dyDescent="0.25">
      <c r="A237" s="44">
        <v>233</v>
      </c>
      <c r="B237" s="44" t="str">
        <f t="shared" si="8"/>
        <v/>
      </c>
      <c r="C237" s="47" t="str">
        <f>IF(A237&gt;$B$4,"",(Input!$C$11))</f>
        <v/>
      </c>
      <c r="D237" s="48" t="str">
        <f>IF(A237&gt;=$B$4,"",(-PPMT(Input!$H$15/12,$B$4-B238,$B$4,$F$4)))</f>
        <v/>
      </c>
      <c r="E237" s="48" t="str">
        <f>IF(A237&gt;=$B$4,"",(-IPMT(Input!$H$15/12,$B$4-B238,$B$4,$F$4)))</f>
        <v/>
      </c>
      <c r="F237" s="47" t="str">
        <f t="shared" si="9"/>
        <v/>
      </c>
    </row>
    <row r="238" spans="1:6" x14ac:dyDescent="0.25">
      <c r="A238" s="44">
        <v>234</v>
      </c>
      <c r="B238" s="44" t="str">
        <f t="shared" si="8"/>
        <v/>
      </c>
      <c r="C238" s="47" t="str">
        <f>IF(A238&gt;$B$4,"",(Input!$C$11))</f>
        <v/>
      </c>
      <c r="D238" s="48" t="str">
        <f>IF(A238&gt;=$B$4,"",(-PPMT(Input!$H$15/12,$B$4-B239,$B$4,$F$4)))</f>
        <v/>
      </c>
      <c r="E238" s="48" t="str">
        <f>IF(A238&gt;=$B$4,"",(-IPMT(Input!$H$15/12,$B$4-B239,$B$4,$F$4)))</f>
        <v/>
      </c>
      <c r="F238" s="47" t="str">
        <f t="shared" si="9"/>
        <v/>
      </c>
    </row>
    <row r="239" spans="1:6" x14ac:dyDescent="0.25">
      <c r="A239" s="44">
        <v>235</v>
      </c>
      <c r="B239" s="44" t="str">
        <f t="shared" si="8"/>
        <v/>
      </c>
      <c r="C239" s="47" t="str">
        <f>IF(A239&gt;$B$4,"",(Input!$C$11))</f>
        <v/>
      </c>
      <c r="D239" s="48" t="str">
        <f>IF(A239&gt;=$B$4,"",(-PPMT(Input!$H$15/12,$B$4-B240,$B$4,$F$4)))</f>
        <v/>
      </c>
      <c r="E239" s="48" t="str">
        <f>IF(A239&gt;=$B$4,"",(-IPMT(Input!$H$15/12,$B$4-B240,$B$4,$F$4)))</f>
        <v/>
      </c>
      <c r="F239" s="47" t="str">
        <f t="shared" si="9"/>
        <v/>
      </c>
    </row>
    <row r="240" spans="1:6" x14ac:dyDescent="0.25">
      <c r="A240" s="44">
        <v>236</v>
      </c>
      <c r="B240" s="44" t="str">
        <f t="shared" si="8"/>
        <v/>
      </c>
      <c r="C240" s="47" t="str">
        <f>IF(A240&gt;$B$4,"",(Input!$C$11))</f>
        <v/>
      </c>
      <c r="D240" s="48" t="str">
        <f>IF(A240&gt;=$B$4,"",(-PPMT(Input!$H$15/12,$B$4-B241,$B$4,$F$4)))</f>
        <v/>
      </c>
      <c r="E240" s="48" t="str">
        <f>IF(A240&gt;=$B$4,"",(-IPMT(Input!$H$15/12,$B$4-B241,$B$4,$F$4)))</f>
        <v/>
      </c>
      <c r="F240" s="47" t="str">
        <f t="shared" si="9"/>
        <v/>
      </c>
    </row>
    <row r="241" spans="1:6" x14ac:dyDescent="0.25">
      <c r="A241" s="44">
        <v>237</v>
      </c>
      <c r="B241" s="44" t="str">
        <f t="shared" si="8"/>
        <v/>
      </c>
      <c r="C241" s="47" t="str">
        <f>IF(A241&gt;$B$4,"",(Input!$C$11))</f>
        <v/>
      </c>
      <c r="D241" s="48" t="str">
        <f>IF(A241&gt;=$B$4,"",(-PPMT(Input!$H$15/12,$B$4-B242,$B$4,$F$4)))</f>
        <v/>
      </c>
      <c r="E241" s="48" t="str">
        <f>IF(A241&gt;=$B$4,"",(-IPMT(Input!$H$15/12,$B$4-B242,$B$4,$F$4)))</f>
        <v/>
      </c>
      <c r="F241" s="47" t="str">
        <f t="shared" si="9"/>
        <v/>
      </c>
    </row>
    <row r="242" spans="1:6" x14ac:dyDescent="0.25">
      <c r="A242" s="44">
        <v>238</v>
      </c>
      <c r="B242" s="44" t="str">
        <f t="shared" si="8"/>
        <v/>
      </c>
      <c r="C242" s="47" t="str">
        <f>IF(A242&gt;$B$4,"",(Input!$C$11))</f>
        <v/>
      </c>
      <c r="D242" s="48" t="str">
        <f>IF(A242&gt;=$B$4,"",(-PPMT(Input!$H$15/12,$B$4-B243,$B$4,$F$4)))</f>
        <v/>
      </c>
      <c r="E242" s="48" t="str">
        <f>IF(A242&gt;=$B$4,"",(-IPMT(Input!$H$15/12,$B$4-B243,$B$4,$F$4)))</f>
        <v/>
      </c>
      <c r="F242" s="47" t="str">
        <f t="shared" si="9"/>
        <v/>
      </c>
    </row>
    <row r="243" spans="1:6" x14ac:dyDescent="0.25">
      <c r="A243" s="44">
        <v>239</v>
      </c>
      <c r="B243" s="44" t="str">
        <f t="shared" si="8"/>
        <v/>
      </c>
      <c r="C243" s="47" t="str">
        <f>IF(A243&gt;$B$4,"",(Input!$C$11))</f>
        <v/>
      </c>
      <c r="D243" s="48" t="str">
        <f>IF(A243&gt;=$B$4,"",(-PPMT(Input!$H$15/12,$B$4-B244,$B$4,$F$4)))</f>
        <v/>
      </c>
      <c r="E243" s="48" t="str">
        <f>IF(A243&gt;=$B$4,"",(-IPMT(Input!$H$15/12,$B$4-B244,$B$4,$F$4)))</f>
        <v/>
      </c>
      <c r="F243" s="47" t="str">
        <f t="shared" si="9"/>
        <v/>
      </c>
    </row>
    <row r="244" spans="1:6" x14ac:dyDescent="0.25">
      <c r="A244" s="44">
        <v>240</v>
      </c>
      <c r="B244" s="44" t="str">
        <f t="shared" si="8"/>
        <v/>
      </c>
      <c r="C244" s="47" t="str">
        <f>IF(A244&gt;$B$4,"",(Input!$C$11))</f>
        <v/>
      </c>
      <c r="D244" s="48" t="str">
        <f>IF(A244&gt;=$B$4,"",(-PPMT(Input!$H$15/12,$B$4-B245,$B$4,$F$4)))</f>
        <v/>
      </c>
      <c r="E244" s="48" t="str">
        <f>IF(A244&gt;=$B$4,"",(-IPMT(Input!$H$15/12,$B$4-B245,$B$4,$F$4)))</f>
        <v/>
      </c>
      <c r="F244" s="47" t="str">
        <f t="shared" si="9"/>
        <v/>
      </c>
    </row>
    <row r="245" spans="1:6" x14ac:dyDescent="0.25">
      <c r="A245" s="44">
        <v>241</v>
      </c>
      <c r="B245" s="44" t="str">
        <f t="shared" si="8"/>
        <v/>
      </c>
      <c r="C245" s="47" t="str">
        <f>IF(A245&gt;$B$4,"",(Input!$C$11))</f>
        <v/>
      </c>
      <c r="D245" s="48" t="str">
        <f>IF(A245&gt;=$B$4,"",(-PPMT(Input!$H$15/12,$B$4-B246,$B$4,$F$4)))</f>
        <v/>
      </c>
      <c r="E245" s="48" t="str">
        <f>IF(A245&gt;=$B$4,"",(-IPMT(Input!$H$15/12,$B$4-B246,$B$4,$F$4)))</f>
        <v/>
      </c>
      <c r="F245" s="47" t="str">
        <f t="shared" si="9"/>
        <v/>
      </c>
    </row>
    <row r="246" spans="1:6" x14ac:dyDescent="0.25">
      <c r="A246" s="44">
        <v>242</v>
      </c>
      <c r="B246" s="44" t="str">
        <f t="shared" si="8"/>
        <v/>
      </c>
      <c r="C246" s="47" t="str">
        <f>IF(A246&gt;$B$4,"",(Input!$C$11))</f>
        <v/>
      </c>
      <c r="D246" s="48" t="str">
        <f>IF(A246&gt;=$B$4,"",(-PPMT(Input!$H$15/12,$B$4-B247,$B$4,$F$4)))</f>
        <v/>
      </c>
      <c r="E246" s="48" t="str">
        <f>IF(A246&gt;=$B$4,"",(-IPMT(Input!$H$15/12,$B$4-B247,$B$4,$F$4)))</f>
        <v/>
      </c>
      <c r="F246" s="47" t="str">
        <f t="shared" si="9"/>
        <v/>
      </c>
    </row>
    <row r="247" spans="1:6" x14ac:dyDescent="0.25">
      <c r="A247" s="44">
        <v>243</v>
      </c>
      <c r="B247" s="44" t="str">
        <f t="shared" si="8"/>
        <v/>
      </c>
      <c r="C247" s="47" t="str">
        <f>IF(A247&gt;$B$4,"",(Input!$C$11))</f>
        <v/>
      </c>
      <c r="D247" s="48" t="str">
        <f>IF(A247&gt;=$B$4,"",(-PPMT(Input!$H$15/12,$B$4-B248,$B$4,$F$4)))</f>
        <v/>
      </c>
      <c r="E247" s="48" t="str">
        <f>IF(A247&gt;=$B$4,"",(-IPMT(Input!$H$15/12,$B$4-B248,$B$4,$F$4)))</f>
        <v/>
      </c>
      <c r="F247" s="47" t="str">
        <f t="shared" si="9"/>
        <v/>
      </c>
    </row>
    <row r="248" spans="1:6" x14ac:dyDescent="0.25">
      <c r="A248" s="44">
        <v>244</v>
      </c>
      <c r="B248" s="44" t="str">
        <f t="shared" si="8"/>
        <v/>
      </c>
      <c r="C248" s="47" t="str">
        <f>IF(A248&gt;$B$4,"",(Input!$C$11))</f>
        <v/>
      </c>
      <c r="D248" s="48" t="str">
        <f>IF(A248&gt;=$B$4,"",(-PPMT(Input!$H$15/12,$B$4-B249,$B$4,$F$4)))</f>
        <v/>
      </c>
      <c r="E248" s="48" t="str">
        <f>IF(A248&gt;=$B$4,"",(-IPMT(Input!$H$15/12,$B$4-B249,$B$4,$F$4)))</f>
        <v/>
      </c>
      <c r="F248" s="47" t="str">
        <f t="shared" si="9"/>
        <v/>
      </c>
    </row>
    <row r="249" spans="1:6" x14ac:dyDescent="0.25">
      <c r="A249" s="44">
        <v>245</v>
      </c>
      <c r="B249" s="44" t="str">
        <f t="shared" si="8"/>
        <v/>
      </c>
      <c r="C249" s="47" t="str">
        <f>IF(A249&gt;$B$4,"",(Input!$C$11))</f>
        <v/>
      </c>
      <c r="D249" s="48" t="str">
        <f>IF(A249&gt;=$B$4,"",(-PPMT(Input!$H$15/12,$B$4-B250,$B$4,$F$4)))</f>
        <v/>
      </c>
      <c r="E249" s="48" t="str">
        <f>IF(A249&gt;=$B$4,"",(-IPMT(Input!$H$15/12,$B$4-B250,$B$4,$F$4)))</f>
        <v/>
      </c>
      <c r="F249" s="47" t="str">
        <f t="shared" si="9"/>
        <v/>
      </c>
    </row>
    <row r="250" spans="1:6" x14ac:dyDescent="0.25">
      <c r="A250" s="44">
        <v>246</v>
      </c>
      <c r="B250" s="44" t="str">
        <f t="shared" si="8"/>
        <v/>
      </c>
      <c r="C250" s="47" t="str">
        <f>IF(A250&gt;$B$4,"",(Input!$C$11))</f>
        <v/>
      </c>
      <c r="D250" s="48" t="str">
        <f>IF(A250&gt;=$B$4,"",(-PPMT(Input!$H$15/12,$B$4-B251,$B$4,$F$4)))</f>
        <v/>
      </c>
      <c r="E250" s="48" t="str">
        <f>IF(A250&gt;=$B$4,"",(-IPMT(Input!$H$15/12,$B$4-B251,$B$4,$F$4)))</f>
        <v/>
      </c>
      <c r="F250" s="47" t="str">
        <f t="shared" si="9"/>
        <v/>
      </c>
    </row>
    <row r="251" spans="1:6" x14ac:dyDescent="0.25">
      <c r="A251" s="44">
        <v>247</v>
      </c>
      <c r="B251" s="44" t="str">
        <f t="shared" si="8"/>
        <v/>
      </c>
      <c r="C251" s="47" t="str">
        <f>IF(A251&gt;$B$4,"",(Input!$C$11))</f>
        <v/>
      </c>
      <c r="D251" s="48" t="str">
        <f>IF(A251&gt;=$B$4,"",(-PPMT(Input!$H$15/12,$B$4-B252,$B$4,$F$4)))</f>
        <v/>
      </c>
      <c r="E251" s="48" t="str">
        <f>IF(A251&gt;=$B$4,"",(-IPMT(Input!$H$15/12,$B$4-B252,$B$4,$F$4)))</f>
        <v/>
      </c>
      <c r="F251" s="47" t="str">
        <f t="shared" si="9"/>
        <v/>
      </c>
    </row>
    <row r="252" spans="1:6" x14ac:dyDescent="0.25">
      <c r="A252" s="44">
        <v>248</v>
      </c>
      <c r="B252" s="44" t="str">
        <f t="shared" si="8"/>
        <v/>
      </c>
      <c r="C252" s="47" t="str">
        <f>IF(A252&gt;$B$4,"",(Input!$C$11))</f>
        <v/>
      </c>
      <c r="D252" s="48" t="str">
        <f>IF(A252&gt;=$B$4,"",(-PPMT(Input!$H$15/12,$B$4-B253,$B$4,$F$4)))</f>
        <v/>
      </c>
      <c r="E252" s="48" t="str">
        <f>IF(A252&gt;=$B$4,"",(-IPMT(Input!$H$15/12,$B$4-B253,$B$4,$F$4)))</f>
        <v/>
      </c>
      <c r="F252" s="47" t="str">
        <f t="shared" si="9"/>
        <v/>
      </c>
    </row>
    <row r="253" spans="1:6" x14ac:dyDescent="0.25">
      <c r="A253" s="44">
        <v>249</v>
      </c>
      <c r="B253" s="44" t="str">
        <f t="shared" si="8"/>
        <v/>
      </c>
      <c r="C253" s="47" t="str">
        <f>IF(A253&gt;$B$4,"",(Input!$C$11))</f>
        <v/>
      </c>
      <c r="D253" s="48" t="str">
        <f>IF(A253&gt;=$B$4,"",(-PPMT(Input!$H$15/12,$B$4-B254,$B$4,$F$4)))</f>
        <v/>
      </c>
      <c r="E253" s="48" t="str">
        <f>IF(A253&gt;=$B$4,"",(-IPMT(Input!$H$15/12,$B$4-B254,$B$4,$F$4)))</f>
        <v/>
      </c>
      <c r="F253" s="47" t="str">
        <f t="shared" si="9"/>
        <v/>
      </c>
    </row>
    <row r="254" spans="1:6" x14ac:dyDescent="0.25">
      <c r="A254" s="44">
        <v>250</v>
      </c>
      <c r="B254" s="44" t="str">
        <f t="shared" ref="B254:B317" si="10">IF(A254&gt;$B$4,"",(B253-1))</f>
        <v/>
      </c>
      <c r="C254" s="47" t="str">
        <f>IF(A254&gt;$B$4,"",(Input!$C$11))</f>
        <v/>
      </c>
      <c r="D254" s="48" t="str">
        <f>IF(A254&gt;=$B$4,"",(-PPMT(Input!$H$15/12,$B$4-B255,$B$4,$F$4)))</f>
        <v/>
      </c>
      <c r="E254" s="48" t="str">
        <f>IF(A254&gt;=$B$4,"",(-IPMT(Input!$H$15/12,$B$4-B255,$B$4,$F$4)))</f>
        <v/>
      </c>
      <c r="F254" s="47" t="str">
        <f t="shared" ref="F254:F317" si="11">IF(A254&gt;$B$4,"",(F253-D253))</f>
        <v/>
      </c>
    </row>
    <row r="255" spans="1:6" x14ac:dyDescent="0.25">
      <c r="A255" s="44">
        <v>251</v>
      </c>
      <c r="B255" s="44" t="str">
        <f t="shared" si="10"/>
        <v/>
      </c>
      <c r="C255" s="47" t="str">
        <f>IF(A255&gt;$B$4,"",(Input!$C$11))</f>
        <v/>
      </c>
      <c r="D255" s="48" t="str">
        <f>IF(A255&gt;=$B$4,"",(-PPMT(Input!$H$15/12,$B$4-B256,$B$4,$F$4)))</f>
        <v/>
      </c>
      <c r="E255" s="48" t="str">
        <f>IF(A255&gt;=$B$4,"",(-IPMT(Input!$H$15/12,$B$4-B256,$B$4,$F$4)))</f>
        <v/>
      </c>
      <c r="F255" s="47" t="str">
        <f t="shared" si="11"/>
        <v/>
      </c>
    </row>
    <row r="256" spans="1:6" x14ac:dyDescent="0.25">
      <c r="A256" s="44">
        <v>252</v>
      </c>
      <c r="B256" s="44" t="str">
        <f t="shared" si="10"/>
        <v/>
      </c>
      <c r="C256" s="47" t="str">
        <f>IF(A256&gt;$B$4,"",(Input!$C$11))</f>
        <v/>
      </c>
      <c r="D256" s="48" t="str">
        <f>IF(A256&gt;=$B$4,"",(-PPMT(Input!$H$15/12,$B$4-B257,$B$4,$F$4)))</f>
        <v/>
      </c>
      <c r="E256" s="48" t="str">
        <f>IF(A256&gt;=$B$4,"",(-IPMT(Input!$H$15/12,$B$4-B257,$B$4,$F$4)))</f>
        <v/>
      </c>
      <c r="F256" s="47" t="str">
        <f t="shared" si="11"/>
        <v/>
      </c>
    </row>
    <row r="257" spans="1:6" x14ac:dyDescent="0.25">
      <c r="A257" s="44">
        <v>253</v>
      </c>
      <c r="B257" s="44" t="str">
        <f t="shared" si="10"/>
        <v/>
      </c>
      <c r="C257" s="47" t="str">
        <f>IF(A257&gt;$B$4,"",(Input!$C$11))</f>
        <v/>
      </c>
      <c r="D257" s="48" t="str">
        <f>IF(A257&gt;=$B$4,"",(-PPMT(Input!$H$15/12,$B$4-B258,$B$4,$F$4)))</f>
        <v/>
      </c>
      <c r="E257" s="48" t="str">
        <f>IF(A257&gt;=$B$4,"",(-IPMT(Input!$H$15/12,$B$4-B258,$B$4,$F$4)))</f>
        <v/>
      </c>
      <c r="F257" s="47" t="str">
        <f t="shared" si="11"/>
        <v/>
      </c>
    </row>
    <row r="258" spans="1:6" x14ac:dyDescent="0.25">
      <c r="A258" s="44">
        <v>254</v>
      </c>
      <c r="B258" s="44" t="str">
        <f t="shared" si="10"/>
        <v/>
      </c>
      <c r="C258" s="47" t="str">
        <f>IF(A258&gt;$B$4,"",(Input!$C$11))</f>
        <v/>
      </c>
      <c r="D258" s="48" t="str">
        <f>IF(A258&gt;=$B$4,"",(-PPMT(Input!$H$15/12,$B$4-B259,$B$4,$F$4)))</f>
        <v/>
      </c>
      <c r="E258" s="48" t="str">
        <f>IF(A258&gt;=$B$4,"",(-IPMT(Input!$H$15/12,$B$4-B259,$B$4,$F$4)))</f>
        <v/>
      </c>
      <c r="F258" s="47" t="str">
        <f t="shared" si="11"/>
        <v/>
      </c>
    </row>
    <row r="259" spans="1:6" x14ac:dyDescent="0.25">
      <c r="A259" s="44">
        <v>255</v>
      </c>
      <c r="B259" s="44" t="str">
        <f t="shared" si="10"/>
        <v/>
      </c>
      <c r="C259" s="47" t="str">
        <f>IF(A259&gt;$B$4,"",(Input!$C$11))</f>
        <v/>
      </c>
      <c r="D259" s="48" t="str">
        <f>IF(A259&gt;=$B$4,"",(-PPMT(Input!$H$15/12,$B$4-B260,$B$4,$F$4)))</f>
        <v/>
      </c>
      <c r="E259" s="48" t="str">
        <f>IF(A259&gt;=$B$4,"",(-IPMT(Input!$H$15/12,$B$4-B260,$B$4,$F$4)))</f>
        <v/>
      </c>
      <c r="F259" s="47" t="str">
        <f t="shared" si="11"/>
        <v/>
      </c>
    </row>
    <row r="260" spans="1:6" x14ac:dyDescent="0.25">
      <c r="A260" s="44">
        <v>256</v>
      </c>
      <c r="B260" s="44" t="str">
        <f t="shared" si="10"/>
        <v/>
      </c>
      <c r="C260" s="47" t="str">
        <f>IF(A260&gt;$B$4,"",(Input!$C$11))</f>
        <v/>
      </c>
      <c r="D260" s="48" t="str">
        <f>IF(A260&gt;=$B$4,"",(-PPMT(Input!$H$15/12,$B$4-B261,$B$4,$F$4)))</f>
        <v/>
      </c>
      <c r="E260" s="48" t="str">
        <f>IF(A260&gt;=$B$4,"",(-IPMT(Input!$H$15/12,$B$4-B261,$B$4,$F$4)))</f>
        <v/>
      </c>
      <c r="F260" s="47" t="str">
        <f t="shared" si="11"/>
        <v/>
      </c>
    </row>
    <row r="261" spans="1:6" x14ac:dyDescent="0.25">
      <c r="A261" s="44">
        <v>257</v>
      </c>
      <c r="B261" s="44" t="str">
        <f t="shared" si="10"/>
        <v/>
      </c>
      <c r="C261" s="47" t="str">
        <f>IF(A261&gt;$B$4,"",(Input!$C$11))</f>
        <v/>
      </c>
      <c r="D261" s="48" t="str">
        <f>IF(A261&gt;=$B$4,"",(-PPMT(Input!$H$15/12,$B$4-B262,$B$4,$F$4)))</f>
        <v/>
      </c>
      <c r="E261" s="48" t="str">
        <f>IF(A261&gt;=$B$4,"",(-IPMT(Input!$H$15/12,$B$4-B262,$B$4,$F$4)))</f>
        <v/>
      </c>
      <c r="F261" s="47" t="str">
        <f t="shared" si="11"/>
        <v/>
      </c>
    </row>
    <row r="262" spans="1:6" x14ac:dyDescent="0.25">
      <c r="A262" s="44">
        <v>258</v>
      </c>
      <c r="B262" s="44" t="str">
        <f t="shared" si="10"/>
        <v/>
      </c>
      <c r="C262" s="47" t="str">
        <f>IF(A262&gt;$B$4,"",(Input!$C$11))</f>
        <v/>
      </c>
      <c r="D262" s="48" t="str">
        <f>IF(A262&gt;=$B$4,"",(-PPMT(Input!$H$15/12,$B$4-B263,$B$4,$F$4)))</f>
        <v/>
      </c>
      <c r="E262" s="48" t="str">
        <f>IF(A262&gt;=$B$4,"",(-IPMT(Input!$H$15/12,$B$4-B263,$B$4,$F$4)))</f>
        <v/>
      </c>
      <c r="F262" s="47" t="str">
        <f t="shared" si="11"/>
        <v/>
      </c>
    </row>
    <row r="263" spans="1:6" x14ac:dyDescent="0.25">
      <c r="A263" s="44">
        <v>259</v>
      </c>
      <c r="B263" s="44" t="str">
        <f t="shared" si="10"/>
        <v/>
      </c>
      <c r="C263" s="47" t="str">
        <f>IF(A263&gt;$B$4,"",(Input!$C$11))</f>
        <v/>
      </c>
      <c r="D263" s="48" t="str">
        <f>IF(A263&gt;=$B$4,"",(-PPMT(Input!$H$15/12,$B$4-B264,$B$4,$F$4)))</f>
        <v/>
      </c>
      <c r="E263" s="48" t="str">
        <f>IF(A263&gt;=$B$4,"",(-IPMT(Input!$H$15/12,$B$4-B264,$B$4,$F$4)))</f>
        <v/>
      </c>
      <c r="F263" s="47" t="str">
        <f t="shared" si="11"/>
        <v/>
      </c>
    </row>
    <row r="264" spans="1:6" x14ac:dyDescent="0.25">
      <c r="A264" s="44">
        <v>260</v>
      </c>
      <c r="B264" s="44" t="str">
        <f t="shared" si="10"/>
        <v/>
      </c>
      <c r="C264" s="47" t="str">
        <f>IF(A264&gt;$B$4,"",(Input!$C$11))</f>
        <v/>
      </c>
      <c r="D264" s="48" t="str">
        <f>IF(A264&gt;=$B$4,"",(-PPMT(Input!$H$15/12,$B$4-B265,$B$4,$F$4)))</f>
        <v/>
      </c>
      <c r="E264" s="48" t="str">
        <f>IF(A264&gt;=$B$4,"",(-IPMT(Input!$H$15/12,$B$4-B265,$B$4,$F$4)))</f>
        <v/>
      </c>
      <c r="F264" s="47" t="str">
        <f t="shared" si="11"/>
        <v/>
      </c>
    </row>
    <row r="265" spans="1:6" x14ac:dyDescent="0.25">
      <c r="A265" s="44">
        <v>261</v>
      </c>
      <c r="B265" s="44" t="str">
        <f t="shared" si="10"/>
        <v/>
      </c>
      <c r="C265" s="47" t="str">
        <f>IF(A265&gt;$B$4,"",(Input!$C$11))</f>
        <v/>
      </c>
      <c r="D265" s="48" t="str">
        <f>IF(A265&gt;=$B$4,"",(-PPMT(Input!$H$15/12,$B$4-B266,$B$4,$F$4)))</f>
        <v/>
      </c>
      <c r="E265" s="48" t="str">
        <f>IF(A265&gt;=$B$4,"",(-IPMT(Input!$H$15/12,$B$4-B266,$B$4,$F$4)))</f>
        <v/>
      </c>
      <c r="F265" s="47" t="str">
        <f t="shared" si="11"/>
        <v/>
      </c>
    </row>
    <row r="266" spans="1:6" x14ac:dyDescent="0.25">
      <c r="A266" s="44">
        <v>262</v>
      </c>
      <c r="B266" s="44" t="str">
        <f t="shared" si="10"/>
        <v/>
      </c>
      <c r="C266" s="47" t="str">
        <f>IF(A266&gt;$B$4,"",(Input!$C$11))</f>
        <v/>
      </c>
      <c r="D266" s="48" t="str">
        <f>IF(A266&gt;=$B$4,"",(-PPMT(Input!$H$15/12,$B$4-B267,$B$4,$F$4)))</f>
        <v/>
      </c>
      <c r="E266" s="48" t="str">
        <f>IF(A266&gt;=$B$4,"",(-IPMT(Input!$H$15/12,$B$4-B267,$B$4,$F$4)))</f>
        <v/>
      </c>
      <c r="F266" s="47" t="str">
        <f t="shared" si="11"/>
        <v/>
      </c>
    </row>
    <row r="267" spans="1:6" x14ac:dyDescent="0.25">
      <c r="A267" s="44">
        <v>263</v>
      </c>
      <c r="B267" s="44" t="str">
        <f t="shared" si="10"/>
        <v/>
      </c>
      <c r="C267" s="47" t="str">
        <f>IF(A267&gt;$B$4,"",(Input!$C$11))</f>
        <v/>
      </c>
      <c r="D267" s="48" t="str">
        <f>IF(A267&gt;=$B$4,"",(-PPMT(Input!$H$15/12,$B$4-B268,$B$4,$F$4)))</f>
        <v/>
      </c>
      <c r="E267" s="48" t="str">
        <f>IF(A267&gt;=$B$4,"",(-IPMT(Input!$H$15/12,$B$4-B268,$B$4,$F$4)))</f>
        <v/>
      </c>
      <c r="F267" s="47" t="str">
        <f t="shared" si="11"/>
        <v/>
      </c>
    </row>
    <row r="268" spans="1:6" x14ac:dyDescent="0.25">
      <c r="A268" s="44">
        <v>264</v>
      </c>
      <c r="B268" s="44" t="str">
        <f t="shared" si="10"/>
        <v/>
      </c>
      <c r="C268" s="47" t="str">
        <f>IF(A268&gt;$B$4,"",(Input!$C$11))</f>
        <v/>
      </c>
      <c r="D268" s="48" t="str">
        <f>IF(A268&gt;=$B$4,"",(-PPMT(Input!$H$15/12,$B$4-B269,$B$4,$F$4)))</f>
        <v/>
      </c>
      <c r="E268" s="48" t="str">
        <f>IF(A268&gt;=$B$4,"",(-IPMT(Input!$H$15/12,$B$4-B269,$B$4,$F$4)))</f>
        <v/>
      </c>
      <c r="F268" s="47" t="str">
        <f t="shared" si="11"/>
        <v/>
      </c>
    </row>
    <row r="269" spans="1:6" x14ac:dyDescent="0.25">
      <c r="A269" s="44">
        <v>265</v>
      </c>
      <c r="B269" s="44" t="str">
        <f t="shared" si="10"/>
        <v/>
      </c>
      <c r="C269" s="47" t="str">
        <f>IF(A269&gt;$B$4,"",(Input!$C$11))</f>
        <v/>
      </c>
      <c r="D269" s="48" t="str">
        <f>IF(A269&gt;=$B$4,"",(-PPMT(Input!$H$15/12,$B$4-B270,$B$4,$F$4)))</f>
        <v/>
      </c>
      <c r="E269" s="48" t="str">
        <f>IF(A269&gt;=$B$4,"",(-IPMT(Input!$H$15/12,$B$4-B270,$B$4,$F$4)))</f>
        <v/>
      </c>
      <c r="F269" s="47" t="str">
        <f t="shared" si="11"/>
        <v/>
      </c>
    </row>
    <row r="270" spans="1:6" x14ac:dyDescent="0.25">
      <c r="A270" s="44">
        <v>266</v>
      </c>
      <c r="B270" s="44" t="str">
        <f t="shared" si="10"/>
        <v/>
      </c>
      <c r="C270" s="47" t="str">
        <f>IF(A270&gt;$B$4,"",(Input!$C$11))</f>
        <v/>
      </c>
      <c r="D270" s="48" t="str">
        <f>IF(A270&gt;=$B$4,"",(-PPMT(Input!$H$15/12,$B$4-B271,$B$4,$F$4)))</f>
        <v/>
      </c>
      <c r="E270" s="48" t="str">
        <f>IF(A270&gt;=$B$4,"",(-IPMT(Input!$H$15/12,$B$4-B271,$B$4,$F$4)))</f>
        <v/>
      </c>
      <c r="F270" s="47" t="str">
        <f t="shared" si="11"/>
        <v/>
      </c>
    </row>
    <row r="271" spans="1:6" x14ac:dyDescent="0.25">
      <c r="A271" s="44">
        <v>267</v>
      </c>
      <c r="B271" s="44" t="str">
        <f t="shared" si="10"/>
        <v/>
      </c>
      <c r="C271" s="47" t="str">
        <f>IF(A271&gt;$B$4,"",(Input!$C$11))</f>
        <v/>
      </c>
      <c r="D271" s="48" t="str">
        <f>IF(A271&gt;=$B$4,"",(-PPMT(Input!$H$15/12,$B$4-B272,$B$4,$F$4)))</f>
        <v/>
      </c>
      <c r="E271" s="48" t="str">
        <f>IF(A271&gt;=$B$4,"",(-IPMT(Input!$H$15/12,$B$4-B272,$B$4,$F$4)))</f>
        <v/>
      </c>
      <c r="F271" s="47" t="str">
        <f t="shared" si="11"/>
        <v/>
      </c>
    </row>
    <row r="272" spans="1:6" x14ac:dyDescent="0.25">
      <c r="A272" s="44">
        <v>268</v>
      </c>
      <c r="B272" s="44" t="str">
        <f t="shared" si="10"/>
        <v/>
      </c>
      <c r="C272" s="47" t="str">
        <f>IF(A272&gt;$B$4,"",(Input!$C$11))</f>
        <v/>
      </c>
      <c r="D272" s="48" t="str">
        <f>IF(A272&gt;=$B$4,"",(-PPMT(Input!$H$15/12,$B$4-B273,$B$4,$F$4)))</f>
        <v/>
      </c>
      <c r="E272" s="48" t="str">
        <f>IF(A272&gt;=$B$4,"",(-IPMT(Input!$H$15/12,$B$4-B273,$B$4,$F$4)))</f>
        <v/>
      </c>
      <c r="F272" s="47" t="str">
        <f t="shared" si="11"/>
        <v/>
      </c>
    </row>
    <row r="273" spans="1:6" x14ac:dyDescent="0.25">
      <c r="A273" s="44">
        <v>269</v>
      </c>
      <c r="B273" s="44" t="str">
        <f t="shared" si="10"/>
        <v/>
      </c>
      <c r="C273" s="47" t="str">
        <f>IF(A273&gt;$B$4,"",(Input!$C$11))</f>
        <v/>
      </c>
      <c r="D273" s="48" t="str">
        <f>IF(A273&gt;=$B$4,"",(-PPMT(Input!$H$15/12,$B$4-B274,$B$4,$F$4)))</f>
        <v/>
      </c>
      <c r="E273" s="48" t="str">
        <f>IF(A273&gt;=$B$4,"",(-IPMT(Input!$H$15/12,$B$4-B274,$B$4,$F$4)))</f>
        <v/>
      </c>
      <c r="F273" s="47" t="str">
        <f t="shared" si="11"/>
        <v/>
      </c>
    </row>
    <row r="274" spans="1:6" x14ac:dyDescent="0.25">
      <c r="A274" s="44">
        <v>270</v>
      </c>
      <c r="B274" s="44" t="str">
        <f t="shared" si="10"/>
        <v/>
      </c>
      <c r="C274" s="47" t="str">
        <f>IF(A274&gt;$B$4,"",(Input!$C$11))</f>
        <v/>
      </c>
      <c r="D274" s="48" t="str">
        <f>IF(A274&gt;=$B$4,"",(-PPMT(Input!$H$15/12,$B$4-B275,$B$4,$F$4)))</f>
        <v/>
      </c>
      <c r="E274" s="48" t="str">
        <f>IF(A274&gt;=$B$4,"",(-IPMT(Input!$H$15/12,$B$4-B275,$B$4,$F$4)))</f>
        <v/>
      </c>
      <c r="F274" s="47" t="str">
        <f t="shared" si="11"/>
        <v/>
      </c>
    </row>
    <row r="275" spans="1:6" x14ac:dyDescent="0.25">
      <c r="A275" s="44">
        <v>271</v>
      </c>
      <c r="B275" s="44" t="str">
        <f t="shared" si="10"/>
        <v/>
      </c>
      <c r="C275" s="47" t="str">
        <f>IF(A275&gt;$B$4,"",(Input!$C$11))</f>
        <v/>
      </c>
      <c r="D275" s="48" t="str">
        <f>IF(A275&gt;=$B$4,"",(-PPMT(Input!$H$15/12,$B$4-B276,$B$4,$F$4)))</f>
        <v/>
      </c>
      <c r="E275" s="48" t="str">
        <f>IF(A275&gt;=$B$4,"",(-IPMT(Input!$H$15/12,$B$4-B276,$B$4,$F$4)))</f>
        <v/>
      </c>
      <c r="F275" s="47" t="str">
        <f t="shared" si="11"/>
        <v/>
      </c>
    </row>
    <row r="276" spans="1:6" x14ac:dyDescent="0.25">
      <c r="A276" s="44">
        <v>272</v>
      </c>
      <c r="B276" s="44" t="str">
        <f t="shared" si="10"/>
        <v/>
      </c>
      <c r="C276" s="47" t="str">
        <f>IF(A276&gt;$B$4,"",(Input!$C$11))</f>
        <v/>
      </c>
      <c r="D276" s="48" t="str">
        <f>IF(A276&gt;=$B$4,"",(-PPMT(Input!$H$15/12,$B$4-B277,$B$4,$F$4)))</f>
        <v/>
      </c>
      <c r="E276" s="48" t="str">
        <f>IF(A276&gt;=$B$4,"",(-IPMT(Input!$H$15/12,$B$4-B277,$B$4,$F$4)))</f>
        <v/>
      </c>
      <c r="F276" s="47" t="str">
        <f t="shared" si="11"/>
        <v/>
      </c>
    </row>
    <row r="277" spans="1:6" x14ac:dyDescent="0.25">
      <c r="A277" s="44">
        <v>273</v>
      </c>
      <c r="B277" s="44" t="str">
        <f t="shared" si="10"/>
        <v/>
      </c>
      <c r="C277" s="47" t="str">
        <f>IF(A277&gt;$B$4,"",(Input!$C$11))</f>
        <v/>
      </c>
      <c r="D277" s="48" t="str">
        <f>IF(A277&gt;=$B$4,"",(-PPMT(Input!$H$15/12,$B$4-B278,$B$4,$F$4)))</f>
        <v/>
      </c>
      <c r="E277" s="48" t="str">
        <f>IF(A277&gt;=$B$4,"",(-IPMT(Input!$H$15/12,$B$4-B278,$B$4,$F$4)))</f>
        <v/>
      </c>
      <c r="F277" s="47" t="str">
        <f t="shared" si="11"/>
        <v/>
      </c>
    </row>
    <row r="278" spans="1:6" x14ac:dyDescent="0.25">
      <c r="A278" s="44">
        <v>274</v>
      </c>
      <c r="B278" s="44" t="str">
        <f t="shared" si="10"/>
        <v/>
      </c>
      <c r="C278" s="47" t="str">
        <f>IF(A278&gt;$B$4,"",(Input!$C$11))</f>
        <v/>
      </c>
      <c r="D278" s="48" t="str">
        <f>IF(A278&gt;=$B$4,"",(-PPMT(Input!$H$15/12,$B$4-B279,$B$4,$F$4)))</f>
        <v/>
      </c>
      <c r="E278" s="48" t="str">
        <f>IF(A278&gt;=$B$4,"",(-IPMT(Input!$H$15/12,$B$4-B279,$B$4,$F$4)))</f>
        <v/>
      </c>
      <c r="F278" s="47" t="str">
        <f t="shared" si="11"/>
        <v/>
      </c>
    </row>
    <row r="279" spans="1:6" x14ac:dyDescent="0.25">
      <c r="A279" s="44">
        <v>275</v>
      </c>
      <c r="B279" s="44" t="str">
        <f t="shared" si="10"/>
        <v/>
      </c>
      <c r="C279" s="47" t="str">
        <f>IF(A279&gt;$B$4,"",(Input!$C$11))</f>
        <v/>
      </c>
      <c r="D279" s="48" t="str">
        <f>IF(A279&gt;=$B$4,"",(-PPMT(Input!$H$15/12,$B$4-B280,$B$4,$F$4)))</f>
        <v/>
      </c>
      <c r="E279" s="48" t="str">
        <f>IF(A279&gt;=$B$4,"",(-IPMT(Input!$H$15/12,$B$4-B280,$B$4,$F$4)))</f>
        <v/>
      </c>
      <c r="F279" s="47" t="str">
        <f t="shared" si="11"/>
        <v/>
      </c>
    </row>
    <row r="280" spans="1:6" x14ac:dyDescent="0.25">
      <c r="A280" s="44">
        <v>276</v>
      </c>
      <c r="B280" s="44" t="str">
        <f t="shared" si="10"/>
        <v/>
      </c>
      <c r="C280" s="47" t="str">
        <f>IF(A280&gt;$B$4,"",(Input!$C$11))</f>
        <v/>
      </c>
      <c r="D280" s="48" t="str">
        <f>IF(A280&gt;=$B$4,"",(-PPMT(Input!$H$15/12,$B$4-B281,$B$4,$F$4)))</f>
        <v/>
      </c>
      <c r="E280" s="48" t="str">
        <f>IF(A280&gt;=$B$4,"",(-IPMT(Input!$H$15/12,$B$4-B281,$B$4,$F$4)))</f>
        <v/>
      </c>
      <c r="F280" s="47" t="str">
        <f t="shared" si="11"/>
        <v/>
      </c>
    </row>
    <row r="281" spans="1:6" x14ac:dyDescent="0.25">
      <c r="A281" s="44">
        <v>277</v>
      </c>
      <c r="B281" s="44" t="str">
        <f t="shared" si="10"/>
        <v/>
      </c>
      <c r="C281" s="47" t="str">
        <f>IF(A281&gt;$B$4,"",(Input!$C$11))</f>
        <v/>
      </c>
      <c r="D281" s="48" t="str">
        <f>IF(A281&gt;=$B$4,"",(-PPMT(Input!$H$15/12,$B$4-B282,$B$4,$F$4)))</f>
        <v/>
      </c>
      <c r="E281" s="48" t="str">
        <f>IF(A281&gt;=$B$4,"",(-IPMT(Input!$H$15/12,$B$4-B282,$B$4,$F$4)))</f>
        <v/>
      </c>
      <c r="F281" s="47" t="str">
        <f t="shared" si="11"/>
        <v/>
      </c>
    </row>
    <row r="282" spans="1:6" x14ac:dyDescent="0.25">
      <c r="A282" s="44">
        <v>278</v>
      </c>
      <c r="B282" s="44" t="str">
        <f t="shared" si="10"/>
        <v/>
      </c>
      <c r="C282" s="47" t="str">
        <f>IF(A282&gt;$B$4,"",(Input!$C$11))</f>
        <v/>
      </c>
      <c r="D282" s="48" t="str">
        <f>IF(A282&gt;=$B$4,"",(-PPMT(Input!$H$15/12,$B$4-B283,$B$4,$F$4)))</f>
        <v/>
      </c>
      <c r="E282" s="48" t="str">
        <f>IF(A282&gt;=$B$4,"",(-IPMT(Input!$H$15/12,$B$4-B283,$B$4,$F$4)))</f>
        <v/>
      </c>
      <c r="F282" s="47" t="str">
        <f t="shared" si="11"/>
        <v/>
      </c>
    </row>
    <row r="283" spans="1:6" x14ac:dyDescent="0.25">
      <c r="A283" s="44">
        <v>279</v>
      </c>
      <c r="B283" s="44" t="str">
        <f t="shared" si="10"/>
        <v/>
      </c>
      <c r="C283" s="47" t="str">
        <f>IF(A283&gt;$B$4,"",(Input!$C$11))</f>
        <v/>
      </c>
      <c r="D283" s="48" t="str">
        <f>IF(A283&gt;=$B$4,"",(-PPMT(Input!$H$15/12,$B$4-B284,$B$4,$F$4)))</f>
        <v/>
      </c>
      <c r="E283" s="48" t="str">
        <f>IF(A283&gt;=$B$4,"",(-IPMT(Input!$H$15/12,$B$4-B284,$B$4,$F$4)))</f>
        <v/>
      </c>
      <c r="F283" s="47" t="str">
        <f t="shared" si="11"/>
        <v/>
      </c>
    </row>
    <row r="284" spans="1:6" x14ac:dyDescent="0.25">
      <c r="A284" s="44">
        <v>280</v>
      </c>
      <c r="B284" s="44" t="str">
        <f t="shared" si="10"/>
        <v/>
      </c>
      <c r="C284" s="47" t="str">
        <f>IF(A284&gt;$B$4,"",(Input!$C$11))</f>
        <v/>
      </c>
      <c r="D284" s="48" t="str">
        <f>IF(A284&gt;=$B$4,"",(-PPMT(Input!$H$15/12,$B$4-B285,$B$4,$F$4)))</f>
        <v/>
      </c>
      <c r="E284" s="48" t="str">
        <f>IF(A284&gt;=$B$4,"",(-IPMT(Input!$H$15/12,$B$4-B285,$B$4,$F$4)))</f>
        <v/>
      </c>
      <c r="F284" s="47" t="str">
        <f t="shared" si="11"/>
        <v/>
      </c>
    </row>
    <row r="285" spans="1:6" x14ac:dyDescent="0.25">
      <c r="A285" s="44">
        <v>281</v>
      </c>
      <c r="B285" s="44" t="str">
        <f t="shared" si="10"/>
        <v/>
      </c>
      <c r="C285" s="47" t="str">
        <f>IF(A285&gt;$B$4,"",(Input!$C$11))</f>
        <v/>
      </c>
      <c r="D285" s="48" t="str">
        <f>IF(A285&gt;=$B$4,"",(-PPMT(Input!$H$15/12,$B$4-B286,$B$4,$F$4)))</f>
        <v/>
      </c>
      <c r="E285" s="48" t="str">
        <f>IF(A285&gt;=$B$4,"",(-IPMT(Input!$H$15/12,$B$4-B286,$B$4,$F$4)))</f>
        <v/>
      </c>
      <c r="F285" s="47" t="str">
        <f t="shared" si="11"/>
        <v/>
      </c>
    </row>
    <row r="286" spans="1:6" x14ac:dyDescent="0.25">
      <c r="A286" s="44">
        <v>282</v>
      </c>
      <c r="B286" s="44" t="str">
        <f t="shared" si="10"/>
        <v/>
      </c>
      <c r="C286" s="47" t="str">
        <f>IF(A286&gt;$B$4,"",(Input!$C$11))</f>
        <v/>
      </c>
      <c r="D286" s="48" t="str">
        <f>IF(A286&gt;=$B$4,"",(-PPMT(Input!$H$15/12,$B$4-B287,$B$4,$F$4)))</f>
        <v/>
      </c>
      <c r="E286" s="48" t="str">
        <f>IF(A286&gt;=$B$4,"",(-IPMT(Input!$H$15/12,$B$4-B287,$B$4,$F$4)))</f>
        <v/>
      </c>
      <c r="F286" s="47" t="str">
        <f t="shared" si="11"/>
        <v/>
      </c>
    </row>
    <row r="287" spans="1:6" x14ac:dyDescent="0.25">
      <c r="A287" s="44">
        <v>283</v>
      </c>
      <c r="B287" s="44" t="str">
        <f t="shared" si="10"/>
        <v/>
      </c>
      <c r="C287" s="47" t="str">
        <f>IF(A287&gt;$B$4,"",(Input!$C$11))</f>
        <v/>
      </c>
      <c r="D287" s="48" t="str">
        <f>IF(A287&gt;=$B$4,"",(-PPMT(Input!$H$15/12,$B$4-B288,$B$4,$F$4)))</f>
        <v/>
      </c>
      <c r="E287" s="48" t="str">
        <f>IF(A287&gt;=$B$4,"",(-IPMT(Input!$H$15/12,$B$4-B288,$B$4,$F$4)))</f>
        <v/>
      </c>
      <c r="F287" s="47" t="str">
        <f t="shared" si="11"/>
        <v/>
      </c>
    </row>
    <row r="288" spans="1:6" x14ac:dyDescent="0.25">
      <c r="A288" s="44">
        <v>284</v>
      </c>
      <c r="B288" s="44" t="str">
        <f t="shared" si="10"/>
        <v/>
      </c>
      <c r="C288" s="47" t="str">
        <f>IF(A288&gt;$B$4,"",(Input!$C$11))</f>
        <v/>
      </c>
      <c r="D288" s="48" t="str">
        <f>IF(A288&gt;=$B$4,"",(-PPMT(Input!$H$15/12,$B$4-B289,$B$4,$F$4)))</f>
        <v/>
      </c>
      <c r="E288" s="48" t="str">
        <f>IF(A288&gt;=$B$4,"",(-IPMT(Input!$H$15/12,$B$4-B289,$B$4,$F$4)))</f>
        <v/>
      </c>
      <c r="F288" s="47" t="str">
        <f t="shared" si="11"/>
        <v/>
      </c>
    </row>
    <row r="289" spans="1:6" x14ac:dyDescent="0.25">
      <c r="A289" s="44">
        <v>285</v>
      </c>
      <c r="B289" s="44" t="str">
        <f t="shared" si="10"/>
        <v/>
      </c>
      <c r="C289" s="47" t="str">
        <f>IF(A289&gt;$B$4,"",(Input!$C$11))</f>
        <v/>
      </c>
      <c r="D289" s="48" t="str">
        <f>IF(A289&gt;=$B$4,"",(-PPMT(Input!$H$15/12,$B$4-B290,$B$4,$F$4)))</f>
        <v/>
      </c>
      <c r="E289" s="48" t="str">
        <f>IF(A289&gt;=$B$4,"",(-IPMT(Input!$H$15/12,$B$4-B290,$B$4,$F$4)))</f>
        <v/>
      </c>
      <c r="F289" s="47" t="str">
        <f t="shared" si="11"/>
        <v/>
      </c>
    </row>
    <row r="290" spans="1:6" x14ac:dyDescent="0.25">
      <c r="A290" s="44">
        <v>286</v>
      </c>
      <c r="B290" s="44" t="str">
        <f t="shared" si="10"/>
        <v/>
      </c>
      <c r="C290" s="47" t="str">
        <f>IF(A290&gt;$B$4,"",(Input!$C$11))</f>
        <v/>
      </c>
      <c r="D290" s="48" t="str">
        <f>IF(A290&gt;=$B$4,"",(-PPMT(Input!$H$15/12,$B$4-B291,$B$4,$F$4)))</f>
        <v/>
      </c>
      <c r="E290" s="48" t="str">
        <f>IF(A290&gt;=$B$4,"",(-IPMT(Input!$H$15/12,$B$4-B291,$B$4,$F$4)))</f>
        <v/>
      </c>
      <c r="F290" s="47" t="str">
        <f t="shared" si="11"/>
        <v/>
      </c>
    </row>
    <row r="291" spans="1:6" x14ac:dyDescent="0.25">
      <c r="A291" s="44">
        <v>287</v>
      </c>
      <c r="B291" s="44" t="str">
        <f t="shared" si="10"/>
        <v/>
      </c>
      <c r="C291" s="47" t="str">
        <f>IF(A291&gt;$B$4,"",(Input!$C$11))</f>
        <v/>
      </c>
      <c r="D291" s="48" t="str">
        <f>IF(A291&gt;=$B$4,"",(-PPMT(Input!$H$15/12,$B$4-B292,$B$4,$F$4)))</f>
        <v/>
      </c>
      <c r="E291" s="48" t="str">
        <f>IF(A291&gt;=$B$4,"",(-IPMT(Input!$H$15/12,$B$4-B292,$B$4,$F$4)))</f>
        <v/>
      </c>
      <c r="F291" s="47" t="str">
        <f t="shared" si="11"/>
        <v/>
      </c>
    </row>
    <row r="292" spans="1:6" x14ac:dyDescent="0.25">
      <c r="A292" s="44">
        <v>288</v>
      </c>
      <c r="B292" s="44" t="str">
        <f t="shared" si="10"/>
        <v/>
      </c>
      <c r="C292" s="47" t="str">
        <f>IF(A292&gt;$B$4,"",(Input!$C$11))</f>
        <v/>
      </c>
      <c r="D292" s="48" t="str">
        <f>IF(A292&gt;=$B$4,"",(-PPMT(Input!$H$15/12,$B$4-B293,$B$4,$F$4)))</f>
        <v/>
      </c>
      <c r="E292" s="48" t="str">
        <f>IF(A292&gt;=$B$4,"",(-IPMT(Input!$H$15/12,$B$4-B293,$B$4,$F$4)))</f>
        <v/>
      </c>
      <c r="F292" s="47" t="str">
        <f t="shared" si="11"/>
        <v/>
      </c>
    </row>
    <row r="293" spans="1:6" x14ac:dyDescent="0.25">
      <c r="A293" s="44">
        <v>289</v>
      </c>
      <c r="B293" s="44" t="str">
        <f t="shared" si="10"/>
        <v/>
      </c>
      <c r="C293" s="47" t="str">
        <f>IF(A293&gt;$B$4,"",(Input!$C$11))</f>
        <v/>
      </c>
      <c r="D293" s="48" t="str">
        <f>IF(A293&gt;=$B$4,"",(-PPMT(Input!$H$15/12,$B$4-B294,$B$4,$F$4)))</f>
        <v/>
      </c>
      <c r="E293" s="48" t="str">
        <f>IF(A293&gt;=$B$4,"",(-IPMT(Input!$H$15/12,$B$4-B294,$B$4,$F$4)))</f>
        <v/>
      </c>
      <c r="F293" s="47" t="str">
        <f t="shared" si="11"/>
        <v/>
      </c>
    </row>
    <row r="294" spans="1:6" x14ac:dyDescent="0.25">
      <c r="A294" s="44">
        <v>290</v>
      </c>
      <c r="B294" s="44" t="str">
        <f t="shared" si="10"/>
        <v/>
      </c>
      <c r="C294" s="47" t="str">
        <f>IF(A294&gt;$B$4,"",(Input!$C$11))</f>
        <v/>
      </c>
      <c r="D294" s="48" t="str">
        <f>IF(A294&gt;=$B$4,"",(-PPMT(Input!$H$15/12,$B$4-B295,$B$4,$F$4)))</f>
        <v/>
      </c>
      <c r="E294" s="48" t="str">
        <f>IF(A294&gt;=$B$4,"",(-IPMT(Input!$H$15/12,$B$4-B295,$B$4,$F$4)))</f>
        <v/>
      </c>
      <c r="F294" s="47" t="str">
        <f t="shared" si="11"/>
        <v/>
      </c>
    </row>
    <row r="295" spans="1:6" x14ac:dyDescent="0.25">
      <c r="A295" s="44">
        <v>291</v>
      </c>
      <c r="B295" s="44" t="str">
        <f t="shared" si="10"/>
        <v/>
      </c>
      <c r="C295" s="47" t="str">
        <f>IF(A295&gt;$B$4,"",(Input!$C$11))</f>
        <v/>
      </c>
      <c r="D295" s="48" t="str">
        <f>IF(A295&gt;=$B$4,"",(-PPMT(Input!$H$15/12,$B$4-B296,$B$4,$F$4)))</f>
        <v/>
      </c>
      <c r="E295" s="48" t="str">
        <f>IF(A295&gt;=$B$4,"",(-IPMT(Input!$H$15/12,$B$4-B296,$B$4,$F$4)))</f>
        <v/>
      </c>
      <c r="F295" s="47" t="str">
        <f t="shared" si="11"/>
        <v/>
      </c>
    </row>
    <row r="296" spans="1:6" x14ac:dyDescent="0.25">
      <c r="A296" s="44">
        <v>292</v>
      </c>
      <c r="B296" s="44" t="str">
        <f t="shared" si="10"/>
        <v/>
      </c>
      <c r="C296" s="47" t="str">
        <f>IF(A296&gt;$B$4,"",(Input!$C$11))</f>
        <v/>
      </c>
      <c r="D296" s="48" t="str">
        <f>IF(A296&gt;=$B$4,"",(-PPMT(Input!$H$15/12,$B$4-B297,$B$4,$F$4)))</f>
        <v/>
      </c>
      <c r="E296" s="48" t="str">
        <f>IF(A296&gt;=$B$4,"",(-IPMT(Input!$H$15/12,$B$4-B297,$B$4,$F$4)))</f>
        <v/>
      </c>
      <c r="F296" s="47" t="str">
        <f t="shared" si="11"/>
        <v/>
      </c>
    </row>
    <row r="297" spans="1:6" x14ac:dyDescent="0.25">
      <c r="A297" s="44">
        <v>293</v>
      </c>
      <c r="B297" s="44" t="str">
        <f t="shared" si="10"/>
        <v/>
      </c>
      <c r="C297" s="47" t="str">
        <f>IF(A297&gt;$B$4,"",(Input!$C$11))</f>
        <v/>
      </c>
      <c r="D297" s="48" t="str">
        <f>IF(A297&gt;=$B$4,"",(-PPMT(Input!$H$15/12,$B$4-B298,$B$4,$F$4)))</f>
        <v/>
      </c>
      <c r="E297" s="48" t="str">
        <f>IF(A297&gt;=$B$4,"",(-IPMT(Input!$H$15/12,$B$4-B298,$B$4,$F$4)))</f>
        <v/>
      </c>
      <c r="F297" s="47" t="str">
        <f t="shared" si="11"/>
        <v/>
      </c>
    </row>
    <row r="298" spans="1:6" x14ac:dyDescent="0.25">
      <c r="A298" s="44">
        <v>294</v>
      </c>
      <c r="B298" s="44" t="str">
        <f t="shared" si="10"/>
        <v/>
      </c>
      <c r="C298" s="47" t="str">
        <f>IF(A298&gt;$B$4,"",(Input!$C$11))</f>
        <v/>
      </c>
      <c r="D298" s="48" t="str">
        <f>IF(A298&gt;=$B$4,"",(-PPMT(Input!$H$15/12,$B$4-B299,$B$4,$F$4)))</f>
        <v/>
      </c>
      <c r="E298" s="48" t="str">
        <f>IF(A298&gt;=$B$4,"",(-IPMT(Input!$H$15/12,$B$4-B299,$B$4,$F$4)))</f>
        <v/>
      </c>
      <c r="F298" s="47" t="str">
        <f t="shared" si="11"/>
        <v/>
      </c>
    </row>
    <row r="299" spans="1:6" x14ac:dyDescent="0.25">
      <c r="A299" s="44">
        <v>295</v>
      </c>
      <c r="B299" s="44" t="str">
        <f t="shared" si="10"/>
        <v/>
      </c>
      <c r="C299" s="47" t="str">
        <f>IF(A299&gt;$B$4,"",(Input!$C$11))</f>
        <v/>
      </c>
      <c r="D299" s="48" t="str">
        <f>IF(A299&gt;=$B$4,"",(-PPMT(Input!$H$15/12,$B$4-B300,$B$4,$F$4)))</f>
        <v/>
      </c>
      <c r="E299" s="48" t="str">
        <f>IF(A299&gt;=$B$4,"",(-IPMT(Input!$H$15/12,$B$4-B300,$B$4,$F$4)))</f>
        <v/>
      </c>
      <c r="F299" s="47" t="str">
        <f t="shared" si="11"/>
        <v/>
      </c>
    </row>
    <row r="300" spans="1:6" x14ac:dyDescent="0.25">
      <c r="A300" s="44">
        <v>296</v>
      </c>
      <c r="B300" s="44" t="str">
        <f t="shared" si="10"/>
        <v/>
      </c>
      <c r="C300" s="47" t="str">
        <f>IF(A300&gt;$B$4,"",(Input!$C$11))</f>
        <v/>
      </c>
      <c r="D300" s="48" t="str">
        <f>IF(A300&gt;=$B$4,"",(-PPMT(Input!$H$15/12,$B$4-B301,$B$4,$F$4)))</f>
        <v/>
      </c>
      <c r="E300" s="48" t="str">
        <f>IF(A300&gt;=$B$4,"",(-IPMT(Input!$H$15/12,$B$4-B301,$B$4,$F$4)))</f>
        <v/>
      </c>
      <c r="F300" s="47" t="str">
        <f t="shared" si="11"/>
        <v/>
      </c>
    </row>
    <row r="301" spans="1:6" x14ac:dyDescent="0.25">
      <c r="A301" s="44">
        <v>297</v>
      </c>
      <c r="B301" s="44" t="str">
        <f t="shared" si="10"/>
        <v/>
      </c>
      <c r="C301" s="47" t="str">
        <f>IF(A301&gt;$B$4,"",(Input!$C$11))</f>
        <v/>
      </c>
      <c r="D301" s="48" t="str">
        <f>IF(A301&gt;=$B$4,"",(-PPMT(Input!$H$15/12,$B$4-B302,$B$4,$F$4)))</f>
        <v/>
      </c>
      <c r="E301" s="48" t="str">
        <f>IF(A301&gt;=$B$4,"",(-IPMT(Input!$H$15/12,$B$4-B302,$B$4,$F$4)))</f>
        <v/>
      </c>
      <c r="F301" s="47" t="str">
        <f t="shared" si="11"/>
        <v/>
      </c>
    </row>
    <row r="302" spans="1:6" x14ac:dyDescent="0.25">
      <c r="A302" s="44">
        <v>298</v>
      </c>
      <c r="B302" s="44" t="str">
        <f t="shared" si="10"/>
        <v/>
      </c>
      <c r="C302" s="47" t="str">
        <f>IF(A302&gt;$B$4,"",(Input!$C$11))</f>
        <v/>
      </c>
      <c r="D302" s="48" t="str">
        <f>IF(A302&gt;=$B$4,"",(-PPMT(Input!$H$15/12,$B$4-B303,$B$4,$F$4)))</f>
        <v/>
      </c>
      <c r="E302" s="48" t="str">
        <f>IF(A302&gt;=$B$4,"",(-IPMT(Input!$H$15/12,$B$4-B303,$B$4,$F$4)))</f>
        <v/>
      </c>
      <c r="F302" s="47" t="str">
        <f t="shared" si="11"/>
        <v/>
      </c>
    </row>
    <row r="303" spans="1:6" x14ac:dyDescent="0.25">
      <c r="A303" s="44">
        <v>299</v>
      </c>
      <c r="B303" s="44" t="str">
        <f t="shared" si="10"/>
        <v/>
      </c>
      <c r="C303" s="47" t="str">
        <f>IF(A303&gt;$B$4,"",(Input!$C$11))</f>
        <v/>
      </c>
      <c r="D303" s="48" t="str">
        <f>IF(A303&gt;=$B$4,"",(-PPMT(Input!$H$15/12,$B$4-B304,$B$4,$F$4)))</f>
        <v/>
      </c>
      <c r="E303" s="48" t="str">
        <f>IF(A303&gt;=$B$4,"",(-IPMT(Input!$H$15/12,$B$4-B304,$B$4,$F$4)))</f>
        <v/>
      </c>
      <c r="F303" s="47" t="str">
        <f t="shared" si="11"/>
        <v/>
      </c>
    </row>
    <row r="304" spans="1:6" x14ac:dyDescent="0.25">
      <c r="A304" s="44">
        <v>300</v>
      </c>
      <c r="B304" s="44" t="str">
        <f t="shared" si="10"/>
        <v/>
      </c>
      <c r="C304" s="47" t="str">
        <f>IF(A304&gt;$B$4,"",(Input!$C$11))</f>
        <v/>
      </c>
      <c r="D304" s="48" t="str">
        <f>IF(A304&gt;=$B$4,"",(-PPMT(Input!$H$15/12,$B$4-B305,$B$4,$F$4)))</f>
        <v/>
      </c>
      <c r="E304" s="48" t="str">
        <f>IF(A304&gt;=$B$4,"",(-IPMT(Input!$H$15/12,$B$4-B305,$B$4,$F$4)))</f>
        <v/>
      </c>
      <c r="F304" s="47" t="str">
        <f t="shared" si="11"/>
        <v/>
      </c>
    </row>
    <row r="305" spans="1:6" x14ac:dyDescent="0.25">
      <c r="A305" s="44">
        <v>301</v>
      </c>
      <c r="B305" s="44" t="str">
        <f t="shared" si="10"/>
        <v/>
      </c>
      <c r="C305" s="47" t="str">
        <f>IF(A305&gt;$B$4,"",(Input!$C$11))</f>
        <v/>
      </c>
      <c r="D305" s="48" t="str">
        <f>IF(A305&gt;=$B$4,"",(-PPMT(Input!$H$15/12,$B$4-B306,$B$4,$F$4)))</f>
        <v/>
      </c>
      <c r="E305" s="48" t="str">
        <f>IF(A305&gt;=$B$4,"",(-IPMT(Input!$H$15/12,$B$4-B306,$B$4,$F$4)))</f>
        <v/>
      </c>
      <c r="F305" s="47" t="str">
        <f t="shared" si="11"/>
        <v/>
      </c>
    </row>
    <row r="306" spans="1:6" x14ac:dyDescent="0.25">
      <c r="A306" s="44">
        <v>302</v>
      </c>
      <c r="B306" s="44" t="str">
        <f t="shared" si="10"/>
        <v/>
      </c>
      <c r="C306" s="47" t="str">
        <f>IF(A306&gt;$B$4,"",(Input!$C$11))</f>
        <v/>
      </c>
      <c r="D306" s="48" t="str">
        <f>IF(A306&gt;=$B$4,"",(-PPMT(Input!$H$15/12,$B$4-B307,$B$4,$F$4)))</f>
        <v/>
      </c>
      <c r="E306" s="48" t="str">
        <f>IF(A306&gt;=$B$4,"",(-IPMT(Input!$H$15/12,$B$4-B307,$B$4,$F$4)))</f>
        <v/>
      </c>
      <c r="F306" s="47" t="str">
        <f t="shared" si="11"/>
        <v/>
      </c>
    </row>
    <row r="307" spans="1:6" x14ac:dyDescent="0.25">
      <c r="A307" s="44">
        <v>303</v>
      </c>
      <c r="B307" s="44" t="str">
        <f t="shared" si="10"/>
        <v/>
      </c>
      <c r="C307" s="47" t="str">
        <f>IF(A307&gt;$B$4,"",(Input!$C$11))</f>
        <v/>
      </c>
      <c r="D307" s="48" t="str">
        <f>IF(A307&gt;=$B$4,"",(-PPMT(Input!$H$15/12,$B$4-B308,$B$4,$F$4)))</f>
        <v/>
      </c>
      <c r="E307" s="48" t="str">
        <f>IF(A307&gt;=$B$4,"",(-IPMT(Input!$H$15/12,$B$4-B308,$B$4,$F$4)))</f>
        <v/>
      </c>
      <c r="F307" s="47" t="str">
        <f t="shared" si="11"/>
        <v/>
      </c>
    </row>
    <row r="308" spans="1:6" x14ac:dyDescent="0.25">
      <c r="A308" s="44">
        <v>304</v>
      </c>
      <c r="B308" s="44" t="str">
        <f t="shared" si="10"/>
        <v/>
      </c>
      <c r="C308" s="47" t="str">
        <f>IF(A308&gt;$B$4,"",(Input!$C$11))</f>
        <v/>
      </c>
      <c r="D308" s="48" t="str">
        <f>IF(A308&gt;=$B$4,"",(-PPMT(Input!$H$15/12,$B$4-B309,$B$4,$F$4)))</f>
        <v/>
      </c>
      <c r="E308" s="48" t="str">
        <f>IF(A308&gt;=$B$4,"",(-IPMT(Input!$H$15/12,$B$4-B309,$B$4,$F$4)))</f>
        <v/>
      </c>
      <c r="F308" s="47" t="str">
        <f t="shared" si="11"/>
        <v/>
      </c>
    </row>
    <row r="309" spans="1:6" x14ac:dyDescent="0.25">
      <c r="A309" s="44">
        <v>305</v>
      </c>
      <c r="B309" s="44" t="str">
        <f t="shared" si="10"/>
        <v/>
      </c>
      <c r="C309" s="47" t="str">
        <f>IF(A309&gt;$B$4,"",(Input!$C$11))</f>
        <v/>
      </c>
      <c r="D309" s="48" t="str">
        <f>IF(A309&gt;=$B$4,"",(-PPMT(Input!$H$15/12,$B$4-B310,$B$4,$F$4)))</f>
        <v/>
      </c>
      <c r="E309" s="48" t="str">
        <f>IF(A309&gt;=$B$4,"",(-IPMT(Input!$H$15/12,$B$4-B310,$B$4,$F$4)))</f>
        <v/>
      </c>
      <c r="F309" s="47" t="str">
        <f t="shared" si="11"/>
        <v/>
      </c>
    </row>
    <row r="310" spans="1:6" x14ac:dyDescent="0.25">
      <c r="A310" s="44">
        <v>306</v>
      </c>
      <c r="B310" s="44" t="str">
        <f t="shared" si="10"/>
        <v/>
      </c>
      <c r="C310" s="47" t="str">
        <f>IF(A310&gt;$B$4,"",(Input!$C$11))</f>
        <v/>
      </c>
      <c r="D310" s="48" t="str">
        <f>IF(A310&gt;=$B$4,"",(-PPMT(Input!$H$15/12,$B$4-B311,$B$4,$F$4)))</f>
        <v/>
      </c>
      <c r="E310" s="48" t="str">
        <f>IF(A310&gt;=$B$4,"",(-IPMT(Input!$H$15/12,$B$4-B311,$B$4,$F$4)))</f>
        <v/>
      </c>
      <c r="F310" s="47" t="str">
        <f t="shared" si="11"/>
        <v/>
      </c>
    </row>
    <row r="311" spans="1:6" x14ac:dyDescent="0.25">
      <c r="A311" s="44">
        <v>307</v>
      </c>
      <c r="B311" s="44" t="str">
        <f t="shared" si="10"/>
        <v/>
      </c>
      <c r="C311" s="47" t="str">
        <f>IF(A311&gt;$B$4,"",(Input!$C$11))</f>
        <v/>
      </c>
      <c r="D311" s="48" t="str">
        <f>IF(A311&gt;=$B$4,"",(-PPMT(Input!$H$15/12,$B$4-B312,$B$4,$F$4)))</f>
        <v/>
      </c>
      <c r="E311" s="48" t="str">
        <f>IF(A311&gt;=$B$4,"",(-IPMT(Input!$H$15/12,$B$4-B312,$B$4,$F$4)))</f>
        <v/>
      </c>
      <c r="F311" s="47" t="str">
        <f t="shared" si="11"/>
        <v/>
      </c>
    </row>
    <row r="312" spans="1:6" x14ac:dyDescent="0.25">
      <c r="A312" s="44">
        <v>308</v>
      </c>
      <c r="B312" s="44" t="str">
        <f t="shared" si="10"/>
        <v/>
      </c>
      <c r="C312" s="47" t="str">
        <f>IF(A312&gt;$B$4,"",(Input!$C$11))</f>
        <v/>
      </c>
      <c r="D312" s="48" t="str">
        <f>IF(A312&gt;=$B$4,"",(-PPMT(Input!$H$15/12,$B$4-B313,$B$4,$F$4)))</f>
        <v/>
      </c>
      <c r="E312" s="48" t="str">
        <f>IF(A312&gt;=$B$4,"",(-IPMT(Input!$H$15/12,$B$4-B313,$B$4,$F$4)))</f>
        <v/>
      </c>
      <c r="F312" s="47" t="str">
        <f t="shared" si="11"/>
        <v/>
      </c>
    </row>
    <row r="313" spans="1:6" x14ac:dyDescent="0.25">
      <c r="A313" s="44">
        <v>309</v>
      </c>
      <c r="B313" s="44" t="str">
        <f t="shared" si="10"/>
        <v/>
      </c>
      <c r="C313" s="47" t="str">
        <f>IF(A313&gt;$B$4,"",(Input!$C$11))</f>
        <v/>
      </c>
      <c r="D313" s="48" t="str">
        <f>IF(A313&gt;=$B$4,"",(-PPMT(Input!$H$15/12,$B$4-B314,$B$4,$F$4)))</f>
        <v/>
      </c>
      <c r="E313" s="48" t="str">
        <f>IF(A313&gt;=$B$4,"",(-IPMT(Input!$H$15/12,$B$4-B314,$B$4,$F$4)))</f>
        <v/>
      </c>
      <c r="F313" s="47" t="str">
        <f t="shared" si="11"/>
        <v/>
      </c>
    </row>
    <row r="314" spans="1:6" x14ac:dyDescent="0.25">
      <c r="A314" s="44">
        <v>310</v>
      </c>
      <c r="B314" s="44" t="str">
        <f t="shared" si="10"/>
        <v/>
      </c>
      <c r="C314" s="47" t="str">
        <f>IF(A314&gt;$B$4,"",(Input!$C$11))</f>
        <v/>
      </c>
      <c r="D314" s="48" t="str">
        <f>IF(A314&gt;=$B$4,"",(-PPMT(Input!$H$15/12,$B$4-B315,$B$4,$F$4)))</f>
        <v/>
      </c>
      <c r="E314" s="48" t="str">
        <f>IF(A314&gt;=$B$4,"",(-IPMT(Input!$H$15/12,$B$4-B315,$B$4,$F$4)))</f>
        <v/>
      </c>
      <c r="F314" s="47" t="str">
        <f t="shared" si="11"/>
        <v/>
      </c>
    </row>
    <row r="315" spans="1:6" x14ac:dyDescent="0.25">
      <c r="A315" s="44">
        <v>311</v>
      </c>
      <c r="B315" s="44" t="str">
        <f t="shared" si="10"/>
        <v/>
      </c>
      <c r="C315" s="47" t="str">
        <f>IF(A315&gt;$B$4,"",(Input!$C$11))</f>
        <v/>
      </c>
      <c r="D315" s="48" t="str">
        <f>IF(A315&gt;=$B$4,"",(-PPMT(Input!$H$15/12,$B$4-B316,$B$4,$F$4)))</f>
        <v/>
      </c>
      <c r="E315" s="48" t="str">
        <f>IF(A315&gt;=$B$4,"",(-IPMT(Input!$H$15/12,$B$4-B316,$B$4,$F$4)))</f>
        <v/>
      </c>
      <c r="F315" s="47" t="str">
        <f t="shared" si="11"/>
        <v/>
      </c>
    </row>
    <row r="316" spans="1:6" x14ac:dyDescent="0.25">
      <c r="A316" s="44">
        <v>312</v>
      </c>
      <c r="B316" s="44" t="str">
        <f t="shared" si="10"/>
        <v/>
      </c>
      <c r="C316" s="47" t="str">
        <f>IF(A316&gt;$B$4,"",(Input!$C$11))</f>
        <v/>
      </c>
      <c r="D316" s="48" t="str">
        <f>IF(A316&gt;=$B$4,"",(-PPMT(Input!$H$15/12,$B$4-B317,$B$4,$F$4)))</f>
        <v/>
      </c>
      <c r="E316" s="48" t="str">
        <f>IF(A316&gt;=$B$4,"",(-IPMT(Input!$H$15/12,$B$4-B317,$B$4,$F$4)))</f>
        <v/>
      </c>
      <c r="F316" s="47" t="str">
        <f t="shared" si="11"/>
        <v/>
      </c>
    </row>
    <row r="317" spans="1:6" x14ac:dyDescent="0.25">
      <c r="A317" s="44">
        <v>313</v>
      </c>
      <c r="B317" s="44" t="str">
        <f t="shared" si="10"/>
        <v/>
      </c>
      <c r="C317" s="47" t="str">
        <f>IF(A317&gt;$B$4,"",(Input!$C$11))</f>
        <v/>
      </c>
      <c r="D317" s="48" t="str">
        <f>IF(A317&gt;=$B$4,"",(-PPMT(Input!$H$15/12,$B$4-B318,$B$4,$F$4)))</f>
        <v/>
      </c>
      <c r="E317" s="48" t="str">
        <f>IF(A317&gt;=$B$4,"",(-IPMT(Input!$H$15/12,$B$4-B318,$B$4,$F$4)))</f>
        <v/>
      </c>
      <c r="F317" s="47" t="str">
        <f t="shared" si="11"/>
        <v/>
      </c>
    </row>
    <row r="318" spans="1:6" x14ac:dyDescent="0.25">
      <c r="A318" s="44">
        <v>314</v>
      </c>
      <c r="B318" s="44" t="str">
        <f t="shared" ref="B318:B364" si="12">IF(A318&gt;$B$4,"",(B317-1))</f>
        <v/>
      </c>
      <c r="C318" s="47" t="str">
        <f>IF(A318&gt;$B$4,"",(Input!$C$11))</f>
        <v/>
      </c>
      <c r="D318" s="48" t="str">
        <f>IF(A318&gt;=$B$4,"",(-PPMT(Input!$H$15/12,$B$4-B319,$B$4,$F$4)))</f>
        <v/>
      </c>
      <c r="E318" s="48" t="str">
        <f>IF(A318&gt;=$B$4,"",(-IPMT(Input!$H$15/12,$B$4-B319,$B$4,$F$4)))</f>
        <v/>
      </c>
      <c r="F318" s="47" t="str">
        <f t="shared" ref="F318:F363" si="13">IF(A318&gt;$B$4,"",(F317-D317))</f>
        <v/>
      </c>
    </row>
    <row r="319" spans="1:6" x14ac:dyDescent="0.25">
      <c r="A319" s="44">
        <v>315</v>
      </c>
      <c r="B319" s="44" t="str">
        <f t="shared" si="12"/>
        <v/>
      </c>
      <c r="C319" s="47" t="str">
        <f>IF(A319&gt;$B$4,"",(Input!$C$11))</f>
        <v/>
      </c>
      <c r="D319" s="48" t="str">
        <f>IF(A319&gt;=$B$4,"",(-PPMT(Input!$H$15/12,$B$4-B320,$B$4,$F$4)))</f>
        <v/>
      </c>
      <c r="E319" s="48" t="str">
        <f>IF(A319&gt;=$B$4,"",(-IPMT(Input!$H$15/12,$B$4-B320,$B$4,$F$4)))</f>
        <v/>
      </c>
      <c r="F319" s="47" t="str">
        <f t="shared" si="13"/>
        <v/>
      </c>
    </row>
    <row r="320" spans="1:6" x14ac:dyDescent="0.25">
      <c r="A320" s="44">
        <v>316</v>
      </c>
      <c r="B320" s="44" t="str">
        <f t="shared" si="12"/>
        <v/>
      </c>
      <c r="C320" s="47" t="str">
        <f>IF(A320&gt;$B$4,"",(Input!$C$11))</f>
        <v/>
      </c>
      <c r="D320" s="48" t="str">
        <f>IF(A320&gt;=$B$4,"",(-PPMT(Input!$H$15/12,$B$4-B321,$B$4,$F$4)))</f>
        <v/>
      </c>
      <c r="E320" s="48" t="str">
        <f>IF(A320&gt;=$B$4,"",(-IPMT(Input!$H$15/12,$B$4-B321,$B$4,$F$4)))</f>
        <v/>
      </c>
      <c r="F320" s="47" t="str">
        <f t="shared" si="13"/>
        <v/>
      </c>
    </row>
    <row r="321" spans="1:6" x14ac:dyDescent="0.25">
      <c r="A321" s="44">
        <v>317</v>
      </c>
      <c r="B321" s="44" t="str">
        <f t="shared" si="12"/>
        <v/>
      </c>
      <c r="C321" s="47" t="str">
        <f>IF(A321&gt;$B$4,"",(Input!$C$11))</f>
        <v/>
      </c>
      <c r="D321" s="48" t="str">
        <f>IF(A321&gt;=$B$4,"",(-PPMT(Input!$H$15/12,$B$4-B322,$B$4,$F$4)))</f>
        <v/>
      </c>
      <c r="E321" s="48" t="str">
        <f>IF(A321&gt;=$B$4,"",(-IPMT(Input!$H$15/12,$B$4-B322,$B$4,$F$4)))</f>
        <v/>
      </c>
      <c r="F321" s="47" t="str">
        <f t="shared" si="13"/>
        <v/>
      </c>
    </row>
    <row r="322" spans="1:6" x14ac:dyDescent="0.25">
      <c r="A322" s="44">
        <v>318</v>
      </c>
      <c r="B322" s="44" t="str">
        <f t="shared" si="12"/>
        <v/>
      </c>
      <c r="C322" s="47" t="str">
        <f>IF(A322&gt;$B$4,"",(Input!$C$11))</f>
        <v/>
      </c>
      <c r="D322" s="48" t="str">
        <f>IF(A322&gt;=$B$4,"",(-PPMT(Input!$H$15/12,$B$4-B323,$B$4,$F$4)))</f>
        <v/>
      </c>
      <c r="E322" s="48" t="str">
        <f>IF(A322&gt;=$B$4,"",(-IPMT(Input!$H$15/12,$B$4-B323,$B$4,$F$4)))</f>
        <v/>
      </c>
      <c r="F322" s="47" t="str">
        <f t="shared" si="13"/>
        <v/>
      </c>
    </row>
    <row r="323" spans="1:6" x14ac:dyDescent="0.25">
      <c r="A323" s="44">
        <v>319</v>
      </c>
      <c r="B323" s="44" t="str">
        <f t="shared" si="12"/>
        <v/>
      </c>
      <c r="C323" s="47" t="str">
        <f>IF(A323&gt;$B$4,"",(Input!$C$11))</f>
        <v/>
      </c>
      <c r="D323" s="48" t="str">
        <f>IF(A323&gt;=$B$4,"",(-PPMT(Input!$H$15/12,$B$4-B324,$B$4,$F$4)))</f>
        <v/>
      </c>
      <c r="E323" s="48" t="str">
        <f>IF(A323&gt;=$B$4,"",(-IPMT(Input!$H$15/12,$B$4-B324,$B$4,$F$4)))</f>
        <v/>
      </c>
      <c r="F323" s="47" t="str">
        <f t="shared" si="13"/>
        <v/>
      </c>
    </row>
    <row r="324" spans="1:6" x14ac:dyDescent="0.25">
      <c r="A324" s="44">
        <v>320</v>
      </c>
      <c r="B324" s="44" t="str">
        <f t="shared" si="12"/>
        <v/>
      </c>
      <c r="C324" s="47" t="str">
        <f>IF(A324&gt;$B$4,"",(Input!$C$11))</f>
        <v/>
      </c>
      <c r="D324" s="48" t="str">
        <f>IF(A324&gt;=$B$4,"",(-PPMT(Input!$H$15/12,$B$4-B325,$B$4,$F$4)))</f>
        <v/>
      </c>
      <c r="E324" s="48" t="str">
        <f>IF(A324&gt;=$B$4,"",(-IPMT(Input!$H$15/12,$B$4-B325,$B$4,$F$4)))</f>
        <v/>
      </c>
      <c r="F324" s="47" t="str">
        <f t="shared" si="13"/>
        <v/>
      </c>
    </row>
    <row r="325" spans="1:6" x14ac:dyDescent="0.25">
      <c r="A325" s="44">
        <v>321</v>
      </c>
      <c r="B325" s="44" t="str">
        <f t="shared" si="12"/>
        <v/>
      </c>
      <c r="C325" s="47" t="str">
        <f>IF(A325&gt;$B$4,"",(Input!$C$11))</f>
        <v/>
      </c>
      <c r="D325" s="48" t="str">
        <f>IF(A325&gt;=$B$4,"",(-PPMT(Input!$H$15/12,$B$4-B326,$B$4,$F$4)))</f>
        <v/>
      </c>
      <c r="E325" s="48" t="str">
        <f>IF(A325&gt;=$B$4,"",(-IPMT(Input!$H$15/12,$B$4-B326,$B$4,$F$4)))</f>
        <v/>
      </c>
      <c r="F325" s="47" t="str">
        <f t="shared" si="13"/>
        <v/>
      </c>
    </row>
    <row r="326" spans="1:6" x14ac:dyDescent="0.25">
      <c r="A326" s="44">
        <v>322</v>
      </c>
      <c r="B326" s="44" t="str">
        <f t="shared" si="12"/>
        <v/>
      </c>
      <c r="C326" s="47" t="str">
        <f>IF(A326&gt;$B$4,"",(Input!$C$11))</f>
        <v/>
      </c>
      <c r="D326" s="48" t="str">
        <f>IF(A326&gt;=$B$4,"",(-PPMT(Input!$H$15/12,$B$4-B327,$B$4,$F$4)))</f>
        <v/>
      </c>
      <c r="E326" s="48" t="str">
        <f>IF(A326&gt;=$B$4,"",(-IPMT(Input!$H$15/12,$B$4-B327,$B$4,$F$4)))</f>
        <v/>
      </c>
      <c r="F326" s="47" t="str">
        <f t="shared" si="13"/>
        <v/>
      </c>
    </row>
    <row r="327" spans="1:6" x14ac:dyDescent="0.25">
      <c r="A327" s="44">
        <v>323</v>
      </c>
      <c r="B327" s="44" t="str">
        <f t="shared" si="12"/>
        <v/>
      </c>
      <c r="C327" s="47" t="str">
        <f>IF(A327&gt;$B$4,"",(Input!$C$11))</f>
        <v/>
      </c>
      <c r="D327" s="48" t="str">
        <f>IF(A327&gt;=$B$4,"",(-PPMT(Input!$H$15/12,$B$4-B328,$B$4,$F$4)))</f>
        <v/>
      </c>
      <c r="E327" s="48" t="str">
        <f>IF(A327&gt;=$B$4,"",(-IPMT(Input!$H$15/12,$B$4-B328,$B$4,$F$4)))</f>
        <v/>
      </c>
      <c r="F327" s="47" t="str">
        <f t="shared" si="13"/>
        <v/>
      </c>
    </row>
    <row r="328" spans="1:6" x14ac:dyDescent="0.25">
      <c r="A328" s="44">
        <v>324</v>
      </c>
      <c r="B328" s="44" t="str">
        <f t="shared" si="12"/>
        <v/>
      </c>
      <c r="C328" s="47" t="str">
        <f>IF(A328&gt;$B$4,"",(Input!$C$11))</f>
        <v/>
      </c>
      <c r="D328" s="48" t="str">
        <f>IF(A328&gt;=$B$4,"",(-PPMT(Input!$H$15/12,$B$4-B329,$B$4,$F$4)))</f>
        <v/>
      </c>
      <c r="E328" s="48" t="str">
        <f>IF(A328&gt;=$B$4,"",(-IPMT(Input!$H$15/12,$B$4-B329,$B$4,$F$4)))</f>
        <v/>
      </c>
      <c r="F328" s="47" t="str">
        <f t="shared" si="13"/>
        <v/>
      </c>
    </row>
    <row r="329" spans="1:6" x14ac:dyDescent="0.25">
      <c r="A329" s="44">
        <v>325</v>
      </c>
      <c r="B329" s="44" t="str">
        <f t="shared" si="12"/>
        <v/>
      </c>
      <c r="C329" s="47" t="str">
        <f>IF(A329&gt;$B$4,"",(Input!$C$11))</f>
        <v/>
      </c>
      <c r="D329" s="48" t="str">
        <f>IF(A329&gt;=$B$4,"",(-PPMT(Input!$H$15/12,$B$4-B330,$B$4,$F$4)))</f>
        <v/>
      </c>
      <c r="E329" s="48" t="str">
        <f>IF(A329&gt;=$B$4,"",(-IPMT(Input!$H$15/12,$B$4-B330,$B$4,$F$4)))</f>
        <v/>
      </c>
      <c r="F329" s="47" t="str">
        <f t="shared" si="13"/>
        <v/>
      </c>
    </row>
    <row r="330" spans="1:6" x14ac:dyDescent="0.25">
      <c r="A330" s="44">
        <v>326</v>
      </c>
      <c r="B330" s="44" t="str">
        <f t="shared" si="12"/>
        <v/>
      </c>
      <c r="C330" s="47" t="str">
        <f>IF(A330&gt;$B$4,"",(Input!$C$11))</f>
        <v/>
      </c>
      <c r="D330" s="48" t="str">
        <f>IF(A330&gt;=$B$4,"",(-PPMT(Input!$H$15/12,$B$4-B331,$B$4,$F$4)))</f>
        <v/>
      </c>
      <c r="E330" s="48" t="str">
        <f>IF(A330&gt;=$B$4,"",(-IPMT(Input!$H$15/12,$B$4-B331,$B$4,$F$4)))</f>
        <v/>
      </c>
      <c r="F330" s="47" t="str">
        <f t="shared" si="13"/>
        <v/>
      </c>
    </row>
    <row r="331" spans="1:6" x14ac:dyDescent="0.25">
      <c r="A331" s="44">
        <v>327</v>
      </c>
      <c r="B331" s="44" t="str">
        <f t="shared" si="12"/>
        <v/>
      </c>
      <c r="C331" s="47" t="str">
        <f>IF(A331&gt;$B$4,"",(Input!$C$11))</f>
        <v/>
      </c>
      <c r="D331" s="48" t="str">
        <f>IF(A331&gt;=$B$4,"",(-PPMT(Input!$H$15/12,$B$4-B332,$B$4,$F$4)))</f>
        <v/>
      </c>
      <c r="E331" s="48" t="str">
        <f>IF(A331&gt;=$B$4,"",(-IPMT(Input!$H$15/12,$B$4-B332,$B$4,$F$4)))</f>
        <v/>
      </c>
      <c r="F331" s="47" t="str">
        <f t="shared" si="13"/>
        <v/>
      </c>
    </row>
    <row r="332" spans="1:6" x14ac:dyDescent="0.25">
      <c r="A332" s="44">
        <v>328</v>
      </c>
      <c r="B332" s="44" t="str">
        <f t="shared" si="12"/>
        <v/>
      </c>
      <c r="C332" s="47" t="str">
        <f>IF(A332&gt;$B$4,"",(Input!$C$11))</f>
        <v/>
      </c>
      <c r="D332" s="48" t="str">
        <f>IF(A332&gt;=$B$4,"",(-PPMT(Input!$H$15/12,$B$4-B333,$B$4,$F$4)))</f>
        <v/>
      </c>
      <c r="E332" s="48" t="str">
        <f>IF(A332&gt;=$B$4,"",(-IPMT(Input!$H$15/12,$B$4-B333,$B$4,$F$4)))</f>
        <v/>
      </c>
      <c r="F332" s="47" t="str">
        <f t="shared" si="13"/>
        <v/>
      </c>
    </row>
    <row r="333" spans="1:6" x14ac:dyDescent="0.25">
      <c r="A333" s="44">
        <v>329</v>
      </c>
      <c r="B333" s="44" t="str">
        <f t="shared" si="12"/>
        <v/>
      </c>
      <c r="C333" s="47" t="str">
        <f>IF(A333&gt;$B$4,"",(Input!$C$11))</f>
        <v/>
      </c>
      <c r="D333" s="48" t="str">
        <f>IF(A333&gt;=$B$4,"",(-PPMT(Input!$H$15/12,$B$4-B334,$B$4,$F$4)))</f>
        <v/>
      </c>
      <c r="E333" s="48" t="str">
        <f>IF(A333&gt;=$B$4,"",(-IPMT(Input!$H$15/12,$B$4-B334,$B$4,$F$4)))</f>
        <v/>
      </c>
      <c r="F333" s="47" t="str">
        <f t="shared" si="13"/>
        <v/>
      </c>
    </row>
    <row r="334" spans="1:6" x14ac:dyDescent="0.25">
      <c r="A334" s="44">
        <v>330</v>
      </c>
      <c r="B334" s="44" t="str">
        <f t="shared" si="12"/>
        <v/>
      </c>
      <c r="C334" s="47" t="str">
        <f>IF(A334&gt;$B$4,"",(Input!$C$11))</f>
        <v/>
      </c>
      <c r="D334" s="48" t="str">
        <f>IF(A334&gt;=$B$4,"",(-PPMT(Input!$H$15/12,$B$4-B335,$B$4,$F$4)))</f>
        <v/>
      </c>
      <c r="E334" s="48" t="str">
        <f>IF(A334&gt;=$B$4,"",(-IPMT(Input!$H$15/12,$B$4-B335,$B$4,$F$4)))</f>
        <v/>
      </c>
      <c r="F334" s="47" t="str">
        <f t="shared" si="13"/>
        <v/>
      </c>
    </row>
    <row r="335" spans="1:6" x14ac:dyDescent="0.25">
      <c r="A335" s="44">
        <v>331</v>
      </c>
      <c r="B335" s="44" t="str">
        <f t="shared" si="12"/>
        <v/>
      </c>
      <c r="C335" s="47" t="str">
        <f>IF(A335&gt;$B$4,"",(Input!$C$11))</f>
        <v/>
      </c>
      <c r="D335" s="48" t="str">
        <f>IF(A335&gt;=$B$4,"",(-PPMT(Input!$H$15/12,$B$4-B336,$B$4,$F$4)))</f>
        <v/>
      </c>
      <c r="E335" s="48" t="str">
        <f>IF(A335&gt;=$B$4,"",(-IPMT(Input!$H$15/12,$B$4-B336,$B$4,$F$4)))</f>
        <v/>
      </c>
      <c r="F335" s="47" t="str">
        <f t="shared" si="13"/>
        <v/>
      </c>
    </row>
    <row r="336" spans="1:6" x14ac:dyDescent="0.25">
      <c r="A336" s="44">
        <v>332</v>
      </c>
      <c r="B336" s="44" t="str">
        <f t="shared" si="12"/>
        <v/>
      </c>
      <c r="C336" s="47" t="str">
        <f>IF(A336&gt;$B$4,"",(Input!$C$11))</f>
        <v/>
      </c>
      <c r="D336" s="48" t="str">
        <f>IF(A336&gt;=$B$4,"",(-PPMT(Input!$H$15/12,$B$4-B337,$B$4,$F$4)))</f>
        <v/>
      </c>
      <c r="E336" s="48" t="str">
        <f>IF(A336&gt;=$B$4,"",(-IPMT(Input!$H$15/12,$B$4-B337,$B$4,$F$4)))</f>
        <v/>
      </c>
      <c r="F336" s="47" t="str">
        <f t="shared" si="13"/>
        <v/>
      </c>
    </row>
    <row r="337" spans="1:6" x14ac:dyDescent="0.25">
      <c r="A337" s="44">
        <v>333</v>
      </c>
      <c r="B337" s="44" t="str">
        <f t="shared" si="12"/>
        <v/>
      </c>
      <c r="C337" s="47" t="str">
        <f>IF(A337&gt;$B$4,"",(Input!$C$11))</f>
        <v/>
      </c>
      <c r="D337" s="48" t="str">
        <f>IF(A337&gt;=$B$4,"",(-PPMT(Input!$H$15/12,$B$4-B338,$B$4,$F$4)))</f>
        <v/>
      </c>
      <c r="E337" s="48" t="str">
        <f>IF(A337&gt;=$B$4,"",(-IPMT(Input!$H$15/12,$B$4-B338,$B$4,$F$4)))</f>
        <v/>
      </c>
      <c r="F337" s="47" t="str">
        <f t="shared" si="13"/>
        <v/>
      </c>
    </row>
    <row r="338" spans="1:6" x14ac:dyDescent="0.25">
      <c r="A338" s="44">
        <v>334</v>
      </c>
      <c r="B338" s="44" t="str">
        <f t="shared" si="12"/>
        <v/>
      </c>
      <c r="C338" s="47" t="str">
        <f>IF(A338&gt;$B$4,"",(Input!$C$11))</f>
        <v/>
      </c>
      <c r="D338" s="48" t="str">
        <f>IF(A338&gt;=$B$4,"",(-PPMT(Input!$H$15/12,$B$4-B339,$B$4,$F$4)))</f>
        <v/>
      </c>
      <c r="E338" s="48" t="str">
        <f>IF(A338&gt;=$B$4,"",(-IPMT(Input!$H$15/12,$B$4-B339,$B$4,$F$4)))</f>
        <v/>
      </c>
      <c r="F338" s="47" t="str">
        <f t="shared" si="13"/>
        <v/>
      </c>
    </row>
    <row r="339" spans="1:6" x14ac:dyDescent="0.25">
      <c r="A339" s="44">
        <v>335</v>
      </c>
      <c r="B339" s="44" t="str">
        <f t="shared" si="12"/>
        <v/>
      </c>
      <c r="C339" s="47" t="str">
        <f>IF(A339&gt;$B$4,"",(Input!$C$11))</f>
        <v/>
      </c>
      <c r="D339" s="48" t="str">
        <f>IF(A339&gt;=$B$4,"",(-PPMT(Input!$H$15/12,$B$4-B340,$B$4,$F$4)))</f>
        <v/>
      </c>
      <c r="E339" s="48" t="str">
        <f>IF(A339&gt;=$B$4,"",(-IPMT(Input!$H$15/12,$B$4-B340,$B$4,$F$4)))</f>
        <v/>
      </c>
      <c r="F339" s="47" t="str">
        <f t="shared" si="13"/>
        <v/>
      </c>
    </row>
    <row r="340" spans="1:6" x14ac:dyDescent="0.25">
      <c r="A340" s="44">
        <v>336</v>
      </c>
      <c r="B340" s="44" t="str">
        <f t="shared" si="12"/>
        <v/>
      </c>
      <c r="C340" s="47" t="str">
        <f>IF(A340&gt;$B$4,"",(Input!$C$11))</f>
        <v/>
      </c>
      <c r="D340" s="48" t="str">
        <f>IF(A340&gt;=$B$4,"",(-PPMT(Input!$H$15/12,$B$4-B341,$B$4,$F$4)))</f>
        <v/>
      </c>
      <c r="E340" s="48" t="str">
        <f>IF(A340&gt;=$B$4,"",(-IPMT(Input!$H$15/12,$B$4-B341,$B$4,$F$4)))</f>
        <v/>
      </c>
      <c r="F340" s="47" t="str">
        <f t="shared" si="13"/>
        <v/>
      </c>
    </row>
    <row r="341" spans="1:6" x14ac:dyDescent="0.25">
      <c r="A341" s="44">
        <v>337</v>
      </c>
      <c r="B341" s="44" t="str">
        <f t="shared" si="12"/>
        <v/>
      </c>
      <c r="C341" s="47" t="str">
        <f>IF(A341&gt;$B$4,"",(Input!$C$11))</f>
        <v/>
      </c>
      <c r="D341" s="48" t="str">
        <f>IF(A341&gt;=$B$4,"",(-PPMT(Input!$H$15/12,$B$4-B342,$B$4,$F$4)))</f>
        <v/>
      </c>
      <c r="E341" s="48" t="str">
        <f>IF(A341&gt;=$B$4,"",(-IPMT(Input!$H$15/12,$B$4-B342,$B$4,$F$4)))</f>
        <v/>
      </c>
      <c r="F341" s="47" t="str">
        <f t="shared" si="13"/>
        <v/>
      </c>
    </row>
    <row r="342" spans="1:6" x14ac:dyDescent="0.25">
      <c r="A342" s="44">
        <v>338</v>
      </c>
      <c r="B342" s="44" t="str">
        <f t="shared" si="12"/>
        <v/>
      </c>
      <c r="C342" s="47" t="str">
        <f>IF(A342&gt;$B$4,"",(Input!$C$11))</f>
        <v/>
      </c>
      <c r="D342" s="48" t="str">
        <f>IF(A342&gt;=$B$4,"",(-PPMT(Input!$H$15/12,$B$4-B343,$B$4,$F$4)))</f>
        <v/>
      </c>
      <c r="E342" s="48" t="str">
        <f>IF(A342&gt;=$B$4,"",(-IPMT(Input!$H$15/12,$B$4-B343,$B$4,$F$4)))</f>
        <v/>
      </c>
      <c r="F342" s="47" t="str">
        <f t="shared" si="13"/>
        <v/>
      </c>
    </row>
    <row r="343" spans="1:6" x14ac:dyDescent="0.25">
      <c r="A343" s="44">
        <v>339</v>
      </c>
      <c r="B343" s="44" t="str">
        <f t="shared" si="12"/>
        <v/>
      </c>
      <c r="C343" s="47" t="str">
        <f>IF(A343&gt;$B$4,"",(Input!$C$11))</f>
        <v/>
      </c>
      <c r="D343" s="48" t="str">
        <f>IF(A343&gt;=$B$4,"",(-PPMT(Input!$H$15/12,$B$4-B344,$B$4,$F$4)))</f>
        <v/>
      </c>
      <c r="E343" s="48" t="str">
        <f>IF(A343&gt;=$B$4,"",(-IPMT(Input!$H$15/12,$B$4-B344,$B$4,$F$4)))</f>
        <v/>
      </c>
      <c r="F343" s="47" t="str">
        <f t="shared" si="13"/>
        <v/>
      </c>
    </row>
    <row r="344" spans="1:6" x14ac:dyDescent="0.25">
      <c r="A344" s="44">
        <v>340</v>
      </c>
      <c r="B344" s="44" t="str">
        <f t="shared" si="12"/>
        <v/>
      </c>
      <c r="C344" s="47" t="str">
        <f>IF(A344&gt;$B$4,"",(Input!$C$11))</f>
        <v/>
      </c>
      <c r="D344" s="48" t="str">
        <f>IF(A344&gt;=$B$4,"",(-PPMT(Input!$H$15/12,$B$4-B345,$B$4,$F$4)))</f>
        <v/>
      </c>
      <c r="E344" s="48" t="str">
        <f>IF(A344&gt;=$B$4,"",(-IPMT(Input!$H$15/12,$B$4-B345,$B$4,$F$4)))</f>
        <v/>
      </c>
      <c r="F344" s="47" t="str">
        <f t="shared" si="13"/>
        <v/>
      </c>
    </row>
    <row r="345" spans="1:6" x14ac:dyDescent="0.25">
      <c r="A345" s="44">
        <v>341</v>
      </c>
      <c r="B345" s="44" t="str">
        <f t="shared" si="12"/>
        <v/>
      </c>
      <c r="C345" s="47" t="str">
        <f>IF(A345&gt;$B$4,"",(Input!$C$11))</f>
        <v/>
      </c>
      <c r="D345" s="48" t="str">
        <f>IF(A345&gt;=$B$4,"",(-PPMT(Input!$H$15/12,$B$4-B346,$B$4,$F$4)))</f>
        <v/>
      </c>
      <c r="E345" s="48" t="str">
        <f>IF(A345&gt;=$B$4,"",(-IPMT(Input!$H$15/12,$B$4-B346,$B$4,$F$4)))</f>
        <v/>
      </c>
      <c r="F345" s="47" t="str">
        <f t="shared" si="13"/>
        <v/>
      </c>
    </row>
    <row r="346" spans="1:6" x14ac:dyDescent="0.25">
      <c r="A346" s="44">
        <v>342</v>
      </c>
      <c r="B346" s="44" t="str">
        <f t="shared" si="12"/>
        <v/>
      </c>
      <c r="C346" s="47" t="str">
        <f>IF(A346&gt;$B$4,"",(Input!$C$11))</f>
        <v/>
      </c>
      <c r="D346" s="48" t="str">
        <f>IF(A346&gt;=$B$4,"",(-PPMT(Input!$H$15/12,$B$4-B347,$B$4,$F$4)))</f>
        <v/>
      </c>
      <c r="E346" s="48" t="str">
        <f>IF(A346&gt;=$B$4,"",(-IPMT(Input!$H$15/12,$B$4-B347,$B$4,$F$4)))</f>
        <v/>
      </c>
      <c r="F346" s="47" t="str">
        <f t="shared" si="13"/>
        <v/>
      </c>
    </row>
    <row r="347" spans="1:6" x14ac:dyDescent="0.25">
      <c r="A347" s="44">
        <v>343</v>
      </c>
      <c r="B347" s="44" t="str">
        <f t="shared" si="12"/>
        <v/>
      </c>
      <c r="C347" s="47" t="str">
        <f>IF(A347&gt;$B$4,"",(Input!$C$11))</f>
        <v/>
      </c>
      <c r="D347" s="48" t="str">
        <f>IF(A347&gt;=$B$4,"",(-PPMT(Input!$H$15/12,$B$4-B348,$B$4,$F$4)))</f>
        <v/>
      </c>
      <c r="E347" s="48" t="str">
        <f>IF(A347&gt;=$B$4,"",(-IPMT(Input!$H$15/12,$B$4-B348,$B$4,$F$4)))</f>
        <v/>
      </c>
      <c r="F347" s="47" t="str">
        <f t="shared" si="13"/>
        <v/>
      </c>
    </row>
    <row r="348" spans="1:6" x14ac:dyDescent="0.25">
      <c r="A348" s="44">
        <v>344</v>
      </c>
      <c r="B348" s="44" t="str">
        <f t="shared" si="12"/>
        <v/>
      </c>
      <c r="C348" s="47" t="str">
        <f>IF(A348&gt;$B$4,"",(Input!$C$11))</f>
        <v/>
      </c>
      <c r="D348" s="48" t="str">
        <f>IF(A348&gt;=$B$4,"",(-PPMT(Input!$H$15/12,$B$4-B349,$B$4,$F$4)))</f>
        <v/>
      </c>
      <c r="E348" s="48" t="str">
        <f>IF(A348&gt;=$B$4,"",(-IPMT(Input!$H$15/12,$B$4-B349,$B$4,$F$4)))</f>
        <v/>
      </c>
      <c r="F348" s="47" t="str">
        <f t="shared" si="13"/>
        <v/>
      </c>
    </row>
    <row r="349" spans="1:6" x14ac:dyDescent="0.25">
      <c r="A349" s="44">
        <v>345</v>
      </c>
      <c r="B349" s="44" t="str">
        <f t="shared" si="12"/>
        <v/>
      </c>
      <c r="C349" s="47" t="str">
        <f>IF(A349&gt;$B$4,"",(Input!$C$11))</f>
        <v/>
      </c>
      <c r="D349" s="48" t="str">
        <f>IF(A349&gt;=$B$4,"",(-PPMT(Input!$H$15/12,$B$4-B350,$B$4,$F$4)))</f>
        <v/>
      </c>
      <c r="E349" s="48" t="str">
        <f>IF(A349&gt;=$B$4,"",(-IPMT(Input!$H$15/12,$B$4-B350,$B$4,$F$4)))</f>
        <v/>
      </c>
      <c r="F349" s="47" t="str">
        <f t="shared" si="13"/>
        <v/>
      </c>
    </row>
    <row r="350" spans="1:6" x14ac:dyDescent="0.25">
      <c r="A350" s="44">
        <v>346</v>
      </c>
      <c r="B350" s="44" t="str">
        <f t="shared" si="12"/>
        <v/>
      </c>
      <c r="C350" s="47" t="str">
        <f>IF(A350&gt;$B$4,"",(Input!$C$11))</f>
        <v/>
      </c>
      <c r="D350" s="48" t="str">
        <f>IF(A350&gt;=$B$4,"",(-PPMT(Input!$H$15/12,$B$4-B351,$B$4,$F$4)))</f>
        <v/>
      </c>
      <c r="E350" s="48" t="str">
        <f>IF(A350&gt;=$B$4,"",(-IPMT(Input!$H$15/12,$B$4-B351,$B$4,$F$4)))</f>
        <v/>
      </c>
      <c r="F350" s="47" t="str">
        <f t="shared" si="13"/>
        <v/>
      </c>
    </row>
    <row r="351" spans="1:6" x14ac:dyDescent="0.25">
      <c r="A351" s="44">
        <v>347</v>
      </c>
      <c r="B351" s="44" t="str">
        <f t="shared" si="12"/>
        <v/>
      </c>
      <c r="C351" s="47" t="str">
        <f>IF(A351&gt;$B$4,"",(Input!$C$11))</f>
        <v/>
      </c>
      <c r="D351" s="48" t="str">
        <f>IF(A351&gt;=$B$4,"",(-PPMT(Input!$H$15/12,$B$4-B352,$B$4,$F$4)))</f>
        <v/>
      </c>
      <c r="E351" s="48" t="str">
        <f>IF(A351&gt;=$B$4,"",(-IPMT(Input!$H$15/12,$B$4-B352,$B$4,$F$4)))</f>
        <v/>
      </c>
      <c r="F351" s="47" t="str">
        <f t="shared" si="13"/>
        <v/>
      </c>
    </row>
    <row r="352" spans="1:6" x14ac:dyDescent="0.25">
      <c r="A352" s="44">
        <v>348</v>
      </c>
      <c r="B352" s="44" t="str">
        <f t="shared" si="12"/>
        <v/>
      </c>
      <c r="C352" s="47" t="str">
        <f>IF(A352&gt;$B$4,"",(Input!$C$11))</f>
        <v/>
      </c>
      <c r="D352" s="48" t="str">
        <f>IF(A352&gt;=$B$4,"",(-PPMT(Input!$H$15/12,$B$4-B353,$B$4,$F$4)))</f>
        <v/>
      </c>
      <c r="E352" s="48" t="str">
        <f>IF(A352&gt;=$B$4,"",(-IPMT(Input!$H$15/12,$B$4-B353,$B$4,$F$4)))</f>
        <v/>
      </c>
      <c r="F352" s="47" t="str">
        <f t="shared" si="13"/>
        <v/>
      </c>
    </row>
    <row r="353" spans="1:6" x14ac:dyDescent="0.25">
      <c r="A353" s="44">
        <v>349</v>
      </c>
      <c r="B353" s="44" t="str">
        <f t="shared" si="12"/>
        <v/>
      </c>
      <c r="C353" s="47" t="str">
        <f>IF(A353&gt;$B$4,"",(Input!$C$11))</f>
        <v/>
      </c>
      <c r="D353" s="48" t="str">
        <f>IF(A353&gt;=$B$4,"",(-PPMT(Input!$H$15/12,$B$4-B354,$B$4,$F$4)))</f>
        <v/>
      </c>
      <c r="E353" s="48" t="str">
        <f>IF(A353&gt;=$B$4,"",(-IPMT(Input!$H$15/12,$B$4-B354,$B$4,$F$4)))</f>
        <v/>
      </c>
      <c r="F353" s="47" t="str">
        <f t="shared" si="13"/>
        <v/>
      </c>
    </row>
    <row r="354" spans="1:6" x14ac:dyDescent="0.25">
      <c r="A354" s="44">
        <v>350</v>
      </c>
      <c r="B354" s="44" t="str">
        <f t="shared" si="12"/>
        <v/>
      </c>
      <c r="C354" s="47" t="str">
        <f>IF(A354&gt;$B$4,"",(Input!$C$11))</f>
        <v/>
      </c>
      <c r="D354" s="48" t="str">
        <f>IF(A354&gt;=$B$4,"",(-PPMT(Input!$H$15/12,$B$4-B355,$B$4,$F$4)))</f>
        <v/>
      </c>
      <c r="E354" s="48" t="str">
        <f>IF(A354&gt;=$B$4,"",(-IPMT(Input!$H$15/12,$B$4-B355,$B$4,$F$4)))</f>
        <v/>
      </c>
      <c r="F354" s="47" t="str">
        <f t="shared" si="13"/>
        <v/>
      </c>
    </row>
    <row r="355" spans="1:6" x14ac:dyDescent="0.25">
      <c r="A355" s="44">
        <v>351</v>
      </c>
      <c r="B355" s="44" t="str">
        <f t="shared" si="12"/>
        <v/>
      </c>
      <c r="C355" s="47" t="str">
        <f>IF(A355&gt;$B$4,"",(Input!$C$11))</f>
        <v/>
      </c>
      <c r="D355" s="48" t="str">
        <f>IF(A355&gt;=$B$4,"",(-PPMT(Input!$H$15/12,$B$4-B356,$B$4,$F$4)))</f>
        <v/>
      </c>
      <c r="E355" s="48" t="str">
        <f>IF(A355&gt;=$B$4,"",(-IPMT(Input!$H$15/12,$B$4-B356,$B$4,$F$4)))</f>
        <v/>
      </c>
      <c r="F355" s="47" t="str">
        <f t="shared" si="13"/>
        <v/>
      </c>
    </row>
    <row r="356" spans="1:6" x14ac:dyDescent="0.25">
      <c r="A356" s="44">
        <v>352</v>
      </c>
      <c r="B356" s="44" t="str">
        <f t="shared" si="12"/>
        <v/>
      </c>
      <c r="C356" s="47" t="str">
        <f>IF(A356&gt;$B$4,"",(Input!$C$11))</f>
        <v/>
      </c>
      <c r="D356" s="48" t="str">
        <f>IF(A356&gt;=$B$4,"",(-PPMT(Input!$H$15/12,$B$4-B357,$B$4,$F$4)))</f>
        <v/>
      </c>
      <c r="E356" s="48" t="str">
        <f>IF(A356&gt;=$B$4,"",(-IPMT(Input!$H$15/12,$B$4-B357,$B$4,$F$4)))</f>
        <v/>
      </c>
      <c r="F356" s="47" t="str">
        <f t="shared" si="13"/>
        <v/>
      </c>
    </row>
    <row r="357" spans="1:6" x14ac:dyDescent="0.25">
      <c r="A357" s="44">
        <v>353</v>
      </c>
      <c r="B357" s="44" t="str">
        <f t="shared" si="12"/>
        <v/>
      </c>
      <c r="C357" s="47" t="str">
        <f>IF(A357&gt;$B$4,"",(Input!$C$11))</f>
        <v/>
      </c>
      <c r="D357" s="48" t="str">
        <f>IF(A357&gt;=$B$4,"",(-PPMT(Input!$H$15/12,$B$4-B358,$B$4,$F$4)))</f>
        <v/>
      </c>
      <c r="E357" s="48" t="str">
        <f>IF(A357&gt;=$B$4,"",(-IPMT(Input!$H$15/12,$B$4-B358,$B$4,$F$4)))</f>
        <v/>
      </c>
      <c r="F357" s="47" t="str">
        <f t="shared" si="13"/>
        <v/>
      </c>
    </row>
    <row r="358" spans="1:6" x14ac:dyDescent="0.25">
      <c r="A358" s="44">
        <v>354</v>
      </c>
      <c r="B358" s="44" t="str">
        <f t="shared" si="12"/>
        <v/>
      </c>
      <c r="C358" s="47" t="str">
        <f>IF(A358&gt;$B$4,"",(Input!$C$11))</f>
        <v/>
      </c>
      <c r="D358" s="48" t="str">
        <f>IF(A358&gt;=$B$4,"",(-PPMT(Input!$H$15/12,$B$4-B359,$B$4,$F$4)))</f>
        <v/>
      </c>
      <c r="E358" s="48" t="str">
        <f>IF(A358&gt;=$B$4,"",(-IPMT(Input!$H$15/12,$B$4-B359,$B$4,$F$4)))</f>
        <v/>
      </c>
      <c r="F358" s="47" t="str">
        <f t="shared" si="13"/>
        <v/>
      </c>
    </row>
    <row r="359" spans="1:6" x14ac:dyDescent="0.25">
      <c r="A359" s="44">
        <v>355</v>
      </c>
      <c r="B359" s="44" t="str">
        <f t="shared" si="12"/>
        <v/>
      </c>
      <c r="C359" s="47" t="str">
        <f>IF(A359&gt;$B$4,"",(Input!$C$11))</f>
        <v/>
      </c>
      <c r="D359" s="48" t="str">
        <f>IF(A359&gt;=$B$4,"",(-PPMT(Input!$H$15/12,$B$4-B360,$B$4,$F$4)))</f>
        <v/>
      </c>
      <c r="E359" s="48" t="str">
        <f>IF(A359&gt;=$B$4,"",(-IPMT(Input!$H$15/12,$B$4-B360,$B$4,$F$4)))</f>
        <v/>
      </c>
      <c r="F359" s="47" t="str">
        <f t="shared" si="13"/>
        <v/>
      </c>
    </row>
    <row r="360" spans="1:6" x14ac:dyDescent="0.25">
      <c r="A360" s="44">
        <v>356</v>
      </c>
      <c r="B360" s="44" t="str">
        <f t="shared" si="12"/>
        <v/>
      </c>
      <c r="C360" s="47" t="str">
        <f>IF(A360&gt;$B$4,"",(Input!$C$11))</f>
        <v/>
      </c>
      <c r="D360" s="48" t="str">
        <f>IF(A360&gt;=$B$4,"",(-PPMT(Input!$H$15/12,$B$4-B361,$B$4,$F$4)))</f>
        <v/>
      </c>
      <c r="E360" s="48" t="str">
        <f>IF(A360&gt;=$B$4,"",(-IPMT(Input!$H$15/12,$B$4-B361,$B$4,$F$4)))</f>
        <v/>
      </c>
      <c r="F360" s="47" t="str">
        <f t="shared" si="13"/>
        <v/>
      </c>
    </row>
    <row r="361" spans="1:6" x14ac:dyDescent="0.25">
      <c r="A361" s="44">
        <v>357</v>
      </c>
      <c r="B361" s="44" t="str">
        <f t="shared" si="12"/>
        <v/>
      </c>
      <c r="C361" s="47" t="str">
        <f>IF(A361&gt;$B$4,"",(Input!$C$11))</f>
        <v/>
      </c>
      <c r="D361" s="48" t="str">
        <f>IF(A361&gt;=$B$4,"",(-PPMT(Input!$H$15/12,$B$4-B362,$B$4,$F$4)))</f>
        <v/>
      </c>
      <c r="E361" s="48" t="str">
        <f>IF(A361&gt;=$B$4,"",(-IPMT(Input!$H$15/12,$B$4-B362,$B$4,$F$4)))</f>
        <v/>
      </c>
      <c r="F361" s="47" t="str">
        <f t="shared" si="13"/>
        <v/>
      </c>
    </row>
    <row r="362" spans="1:6" x14ac:dyDescent="0.25">
      <c r="A362" s="44">
        <v>358</v>
      </c>
      <c r="B362" s="44" t="str">
        <f t="shared" si="12"/>
        <v/>
      </c>
      <c r="C362" s="47" t="str">
        <f>IF(A362&gt;$B$4,"",(Input!$C$11))</f>
        <v/>
      </c>
      <c r="D362" s="48" t="str">
        <f>IF(A362&gt;=$B$4,"",(-PPMT(Input!$H$15/12,$B$4-B363,$B$4,$F$4)))</f>
        <v/>
      </c>
      <c r="E362" s="48" t="str">
        <f>IF(A362&gt;=$B$4,"",(-IPMT(Input!$H$15/12,$B$4-B363,$B$4,$F$4)))</f>
        <v/>
      </c>
      <c r="F362" s="47" t="str">
        <f t="shared" si="13"/>
        <v/>
      </c>
    </row>
    <row r="363" spans="1:6" x14ac:dyDescent="0.25">
      <c r="A363" s="44">
        <v>359</v>
      </c>
      <c r="B363" s="44" t="str">
        <f t="shared" si="12"/>
        <v/>
      </c>
      <c r="C363" s="47" t="str">
        <f>IF(A363&gt;$B$4,"",(Input!$C$11))</f>
        <v/>
      </c>
      <c r="D363" s="48" t="str">
        <f>IF(A363&gt;=$B$4,"",(-PPMT(Input!$H$15/12,$B$4-B364,$B$4,$F$4)))</f>
        <v/>
      </c>
      <c r="E363" s="48" t="str">
        <f>IF(A363&gt;=$B$4,"",(-IPMT(Input!$H$15/12,$B$4-B364,$B$4,$F$4)))</f>
        <v/>
      </c>
      <c r="F363" s="47" t="str">
        <f t="shared" si="13"/>
        <v/>
      </c>
    </row>
    <row r="364" spans="1:6" x14ac:dyDescent="0.25">
      <c r="A364" s="44">
        <v>360</v>
      </c>
      <c r="B364" s="44" t="str">
        <f t="shared" si="12"/>
        <v/>
      </c>
      <c r="C364" s="47" t="str">
        <f>IF(A364&gt;$B$4,"",(Input!$C$11))</f>
        <v/>
      </c>
      <c r="D364" s="48" t="str">
        <f>IF(A364&gt;=$B$4,"",(-PPMT(Input!$H$15/12,$B$4-B365,$B$4,$F$4)))</f>
        <v/>
      </c>
      <c r="E364" s="48" t="str">
        <f>IF(A364&gt;=$B$4,"",(-IPMT(Input!$H$15/12,$B$4-B365,$B$4,$F$4)))</f>
        <v/>
      </c>
      <c r="F364" s="47" t="str">
        <f>IF(A364&gt;$B$4,"",(F363-D363))</f>
        <v/>
      </c>
    </row>
    <row r="365" spans="1:6" x14ac:dyDescent="0.25">
      <c r="B365" s="7"/>
    </row>
  </sheetData>
  <mergeCells count="1">
    <mergeCell ref="A1:F1"/>
  </mergeCells>
  <pageMargins left="0.7" right="0.7" top="0.75" bottom="0.75" header="0.3" footer="0.3"/>
  <pageSetup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Input</vt:lpstr>
      <vt:lpstr>Partial Chart</vt:lpstr>
      <vt:lpstr>Full Am</vt:lpstr>
      <vt:lpstr>Partial Am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Czarina</dc:creator>
  <cp:lastModifiedBy>Derek Elder</cp:lastModifiedBy>
  <dcterms:created xsi:type="dcterms:W3CDTF">2015-09-02T17:01:47Z</dcterms:created>
  <dcterms:modified xsi:type="dcterms:W3CDTF">2016-05-13T17:15:51Z</dcterms:modified>
</cp:coreProperties>
</file>